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nemunicipalbond-my.sharepoint.com/personal/mbt_mmbb_com/Documents/Desktop/"/>
    </mc:Choice>
  </mc:AlternateContent>
  <xr:revisionPtr revIDLastSave="7" documentId="13_ncr:1_{0E0C2736-B924-419C-B045-5CD8BF4FEB10}" xr6:coauthVersionLast="47" xr6:coauthVersionMax="47" xr10:uidLastSave="{19D0C23C-8F5B-44B4-8378-F09BA9B46CCE}"/>
  <bookViews>
    <workbookView xWindow="3855" yWindow="3855" windowWidth="38700" windowHeight="15345" xr2:uid="{00000000-000D-0000-FFFF-FFFF00000000}"/>
  </bookViews>
  <sheets>
    <sheet name="Inputs" sheetId="1" r:id="rId1"/>
    <sheet name="Level Debt" sheetId="2" r:id="rId2"/>
    <sheet name="Level Principal" sheetId="3" r:id="rId3"/>
    <sheet name="Calculations" sheetId="4" state="hidden" r:id="rId4"/>
  </sheets>
  <definedNames>
    <definedName name="DatedDate">Calculations!$B$9</definedName>
    <definedName name="DHHS_Fee">Calculations!$B$14</definedName>
    <definedName name="FirstCoupon">Calculations!$B$10</definedName>
    <definedName name="FirstMaturity">Calculations!$B$11</definedName>
    <definedName name="FYE">Inputs!$C$16</definedName>
    <definedName name="InterestRate">Calculations!$B$15</definedName>
    <definedName name="LastMaturity">Calculations!$B$12</definedName>
    <definedName name="LevelPrincipal">Calculations!$B$42</definedName>
    <definedName name="LevelPrincipalAdj">Calculations!$B$43</definedName>
    <definedName name="LoanAmount">Inputs!$C$12</definedName>
    <definedName name="MMBB_FEE">Calculations!$B$13</definedName>
    <definedName name="NoYears">Inputs!$C$14</definedName>
    <definedName name="_xlnm.Print_Area" localSheetId="1">'Level Debt'!$A$1:$I$73</definedName>
    <definedName name="_xlnm.Print_Area" localSheetId="2">'Level Principal'!$A$1:$I$73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4" l="1"/>
  <c r="D13" i="4"/>
  <c r="B9" i="4"/>
  <c r="B10" i="4" s="1"/>
  <c r="B42" i="4"/>
  <c r="B43" i="4" s="1"/>
  <c r="D35" i="4" l="1"/>
  <c r="D28" i="4"/>
  <c r="D36" i="4"/>
  <c r="D27" i="4"/>
  <c r="D20" i="4"/>
  <c r="D12" i="4"/>
  <c r="D17" i="4"/>
  <c r="D40" i="4"/>
  <c r="D32" i="4"/>
  <c r="D24" i="4"/>
  <c r="D16" i="4"/>
  <c r="D26" i="4"/>
  <c r="D25" i="4"/>
  <c r="D39" i="4"/>
  <c r="D31" i="4"/>
  <c r="D23" i="4"/>
  <c r="D15" i="4"/>
  <c r="D34" i="4"/>
  <c r="D33" i="4"/>
  <c r="D38" i="4"/>
  <c r="D30" i="4"/>
  <c r="D22" i="4"/>
  <c r="D14" i="4"/>
  <c r="D19" i="4"/>
  <c r="D18" i="4"/>
  <c r="D11" i="4"/>
  <c r="D37" i="4"/>
  <c r="D29" i="4"/>
  <c r="D21" i="4"/>
  <c r="B11" i="4"/>
  <c r="AC10" i="4" s="1"/>
  <c r="AH10" i="4" l="1"/>
  <c r="AH11" i="4"/>
  <c r="S10" i="4"/>
  <c r="X11" i="4" s="1"/>
  <c r="B12" i="4"/>
  <c r="X10" i="4" l="1"/>
  <c r="AJ10" i="4"/>
  <c r="A10" i="3" l="1"/>
  <c r="Z10" i="4" l="1"/>
  <c r="A10" i="2"/>
  <c r="B10" i="2" l="1"/>
  <c r="C10" i="2"/>
  <c r="M19" i="4" l="1"/>
  <c r="M20" i="4"/>
  <c r="M23" i="4"/>
  <c r="M33" i="4"/>
  <c r="M25" i="4"/>
  <c r="M16" i="4"/>
  <c r="M17" i="4"/>
  <c r="M15" i="4"/>
  <c r="M28" i="4"/>
  <c r="M12" i="4"/>
  <c r="M35" i="4"/>
  <c r="M27" i="4"/>
  <c r="M34" i="4"/>
  <c r="M26" i="4"/>
  <c r="M18" i="4"/>
  <c r="M11" i="4"/>
  <c r="U51" i="4" l="1"/>
  <c r="M31" i="4"/>
  <c r="U37" i="4"/>
  <c r="M24" i="4"/>
  <c r="AE63" i="4"/>
  <c r="M37" i="4"/>
  <c r="U47" i="4"/>
  <c r="M29" i="4"/>
  <c r="U69" i="4"/>
  <c r="M40" i="4"/>
  <c r="AE31" i="4"/>
  <c r="M21" i="4"/>
  <c r="U33" i="4"/>
  <c r="M22" i="4"/>
  <c r="U17" i="4"/>
  <c r="M14" i="4"/>
  <c r="U61" i="4"/>
  <c r="M36" i="4"/>
  <c r="AE15" i="4"/>
  <c r="M13" i="4"/>
  <c r="AE65" i="4"/>
  <c r="M38" i="4"/>
  <c r="AE49" i="4"/>
  <c r="M30" i="4"/>
  <c r="U53" i="4"/>
  <c r="M32" i="4"/>
  <c r="U67" i="4"/>
  <c r="M39" i="4"/>
  <c r="C10" i="3"/>
  <c r="AE61" i="4"/>
  <c r="AE51" i="4"/>
  <c r="AE33" i="4"/>
  <c r="U49" i="4"/>
  <c r="AE37" i="4"/>
  <c r="U31" i="4"/>
  <c r="AE17" i="4"/>
  <c r="AE45" i="4"/>
  <c r="U45" i="4"/>
  <c r="U25" i="4"/>
  <c r="AE25" i="4"/>
  <c r="U15" i="4"/>
  <c r="U29" i="4"/>
  <c r="AE29" i="4"/>
  <c r="AE55" i="4"/>
  <c r="U55" i="4"/>
  <c r="U59" i="4"/>
  <c r="AE59" i="4"/>
  <c r="U41" i="4"/>
  <c r="AE41" i="4"/>
  <c r="AE47" i="4"/>
  <c r="U65" i="4"/>
  <c r="AE43" i="4"/>
  <c r="U43" i="4"/>
  <c r="AE39" i="4"/>
  <c r="U39" i="4"/>
  <c r="U57" i="4"/>
  <c r="AE57" i="4"/>
  <c r="U13" i="4"/>
  <c r="AE13" i="4"/>
  <c r="AE23" i="4"/>
  <c r="U23" i="4"/>
  <c r="AE69" i="4"/>
  <c r="AE27" i="4"/>
  <c r="U27" i="4"/>
  <c r="AE35" i="4"/>
  <c r="U35" i="4"/>
  <c r="U63" i="4"/>
  <c r="AE21" i="4"/>
  <c r="U21" i="4"/>
  <c r="AE53" i="4"/>
  <c r="AE67" i="4"/>
  <c r="AE11" i="4"/>
  <c r="U11" i="4"/>
  <c r="AE19" i="4"/>
  <c r="U19" i="4"/>
  <c r="A4" i="2" l="1"/>
  <c r="A4" i="3"/>
  <c r="A5" i="3"/>
  <c r="A5" i="2"/>
  <c r="AC11" i="4" l="1"/>
  <c r="AJ11" i="4" l="1"/>
  <c r="AC12" i="4"/>
  <c r="AJ12" i="4" s="1"/>
  <c r="S11" i="4"/>
  <c r="A11" i="3" l="1"/>
  <c r="A11" i="2"/>
  <c r="B11" i="2" s="1"/>
  <c r="Z11" i="4"/>
  <c r="AC13" i="4"/>
  <c r="AJ13" i="4" s="1"/>
  <c r="S12" i="4"/>
  <c r="Z12" i="4" l="1"/>
  <c r="AC14" i="4"/>
  <c r="AJ14" i="4" s="1"/>
  <c r="S13" i="4"/>
  <c r="B10" i="3"/>
  <c r="Z13" i="4" l="1"/>
  <c r="AC15" i="4"/>
  <c r="AJ15" i="4" s="1"/>
  <c r="S14" i="4"/>
  <c r="AD11" i="4"/>
  <c r="A12" i="3"/>
  <c r="D11" i="3"/>
  <c r="B11" i="3"/>
  <c r="Z14" i="4" l="1"/>
  <c r="AC16" i="4"/>
  <c r="AJ16" i="4" s="1"/>
  <c r="C11" i="3"/>
  <c r="S15" i="4"/>
  <c r="B12" i="3"/>
  <c r="A13" i="3"/>
  <c r="Z15" i="4" l="1"/>
  <c r="AC17" i="4"/>
  <c r="AJ17" i="4" s="1"/>
  <c r="S16" i="4"/>
  <c r="A14" i="3"/>
  <c r="A15" i="3" s="1"/>
  <c r="AD13" i="4"/>
  <c r="B13" i="3"/>
  <c r="D13" i="3"/>
  <c r="Z16" i="4" l="1"/>
  <c r="AC18" i="4"/>
  <c r="AJ18" i="4" s="1"/>
  <c r="S17" i="4"/>
  <c r="B14" i="3"/>
  <c r="C13" i="3"/>
  <c r="AD15" i="4"/>
  <c r="B15" i="3"/>
  <c r="D15" i="3"/>
  <c r="A16" i="3"/>
  <c r="Z17" i="4" l="1"/>
  <c r="AC19" i="4"/>
  <c r="S18" i="4"/>
  <c r="C15" i="3"/>
  <c r="A17" i="3"/>
  <c r="B16" i="3"/>
  <c r="Z18" i="4" l="1"/>
  <c r="AJ19" i="4"/>
  <c r="AC20" i="4"/>
  <c r="S19" i="4"/>
  <c r="AD17" i="4"/>
  <c r="D17" i="3"/>
  <c r="B17" i="3"/>
  <c r="A18" i="3"/>
  <c r="Z19" i="4" l="1"/>
  <c r="AJ20" i="4"/>
  <c r="AC21" i="4"/>
  <c r="S20" i="4"/>
  <c r="A19" i="3"/>
  <c r="B18" i="3"/>
  <c r="C17" i="3"/>
  <c r="Z20" i="4" l="1"/>
  <c r="AJ21" i="4"/>
  <c r="AC22" i="4"/>
  <c r="S21" i="4"/>
  <c r="AD19" i="4"/>
  <c r="A20" i="3"/>
  <c r="D19" i="3"/>
  <c r="B19" i="3"/>
  <c r="Z21" i="4" l="1"/>
  <c r="AJ22" i="4"/>
  <c r="AC23" i="4"/>
  <c r="S22" i="4"/>
  <c r="C19" i="3"/>
  <c r="A21" i="3"/>
  <c r="B20" i="3"/>
  <c r="Z22" i="4" l="1"/>
  <c r="AJ23" i="4"/>
  <c r="AC24" i="4"/>
  <c r="S23" i="4"/>
  <c r="AD21" i="4"/>
  <c r="D21" i="3"/>
  <c r="B21" i="3"/>
  <c r="A22" i="3"/>
  <c r="Z23" i="4" l="1"/>
  <c r="AJ24" i="4"/>
  <c r="AC25" i="4"/>
  <c r="S24" i="4"/>
  <c r="C21" i="3"/>
  <c r="A23" i="3"/>
  <c r="B22" i="3"/>
  <c r="Z24" i="4" l="1"/>
  <c r="AJ25" i="4"/>
  <c r="AC26" i="4"/>
  <c r="S25" i="4"/>
  <c r="AD23" i="4"/>
  <c r="A24" i="3"/>
  <c r="D23" i="3"/>
  <c r="B23" i="3"/>
  <c r="Z25" i="4" l="1"/>
  <c r="AJ26" i="4"/>
  <c r="AC27" i="4"/>
  <c r="S26" i="4"/>
  <c r="A25" i="3"/>
  <c r="C23" i="3"/>
  <c r="B24" i="3"/>
  <c r="Z26" i="4" l="1"/>
  <c r="AJ27" i="4"/>
  <c r="AC28" i="4"/>
  <c r="S27" i="4"/>
  <c r="AD25" i="4"/>
  <c r="A26" i="3"/>
  <c r="B25" i="3"/>
  <c r="D25" i="3"/>
  <c r="Z27" i="4" l="1"/>
  <c r="AJ28" i="4"/>
  <c r="AC29" i="4"/>
  <c r="S28" i="4"/>
  <c r="C25" i="3"/>
  <c r="A27" i="3"/>
  <c r="B26" i="3"/>
  <c r="Z28" i="4" l="1"/>
  <c r="AJ29" i="4"/>
  <c r="AC30" i="4"/>
  <c r="S29" i="4"/>
  <c r="AD27" i="4"/>
  <c r="B27" i="3"/>
  <c r="D27" i="3"/>
  <c r="A28" i="3"/>
  <c r="Z29" i="4" l="1"/>
  <c r="AJ30" i="4"/>
  <c r="AC31" i="4"/>
  <c r="S30" i="4"/>
  <c r="C27" i="3"/>
  <c r="A29" i="3"/>
  <c r="B28" i="3"/>
  <c r="Z30" i="4" l="1"/>
  <c r="AJ31" i="4"/>
  <c r="AC32" i="4"/>
  <c r="S31" i="4"/>
  <c r="AD29" i="4"/>
  <c r="A30" i="3"/>
  <c r="B29" i="3"/>
  <c r="D29" i="3"/>
  <c r="Z31" i="4" l="1"/>
  <c r="AJ32" i="4"/>
  <c r="AC33" i="4"/>
  <c r="S32" i="4"/>
  <c r="C29" i="3"/>
  <c r="B30" i="3"/>
  <c r="A31" i="3"/>
  <c r="Z32" i="4" l="1"/>
  <c r="AJ33" i="4"/>
  <c r="AC34" i="4"/>
  <c r="S33" i="4"/>
  <c r="AD31" i="4"/>
  <c r="D31" i="3"/>
  <c r="B31" i="3"/>
  <c r="A32" i="3"/>
  <c r="Z33" i="4" l="1"/>
  <c r="AJ34" i="4"/>
  <c r="AC35" i="4"/>
  <c r="S34" i="4"/>
  <c r="C31" i="3"/>
  <c r="A33" i="3"/>
  <c r="B32" i="3"/>
  <c r="Z34" i="4" l="1"/>
  <c r="AJ35" i="4"/>
  <c r="AC36" i="4"/>
  <c r="S35" i="4"/>
  <c r="AD33" i="4"/>
  <c r="B33" i="3"/>
  <c r="D33" i="3"/>
  <c r="A34" i="3"/>
  <c r="Z35" i="4" l="1"/>
  <c r="AJ36" i="4"/>
  <c r="AC37" i="4"/>
  <c r="S36" i="4"/>
  <c r="C33" i="3"/>
  <c r="A35" i="3"/>
  <c r="B34" i="3"/>
  <c r="Z36" i="4" l="1"/>
  <c r="AJ37" i="4"/>
  <c r="AC38" i="4"/>
  <c r="S37" i="4"/>
  <c r="AD35" i="4"/>
  <c r="D35" i="3"/>
  <c r="B35" i="3"/>
  <c r="A36" i="3"/>
  <c r="Z37" i="4" l="1"/>
  <c r="AJ38" i="4"/>
  <c r="AC39" i="4"/>
  <c r="S38" i="4"/>
  <c r="C35" i="3"/>
  <c r="A37" i="3"/>
  <c r="B36" i="3"/>
  <c r="Z38" i="4" l="1"/>
  <c r="AJ39" i="4"/>
  <c r="AC40" i="4"/>
  <c r="S39" i="4"/>
  <c r="AD37" i="4"/>
  <c r="A38" i="3"/>
  <c r="B37" i="3"/>
  <c r="D37" i="3"/>
  <c r="Z39" i="4" l="1"/>
  <c r="AJ40" i="4"/>
  <c r="AC41" i="4"/>
  <c r="C37" i="3"/>
  <c r="S40" i="4"/>
  <c r="B38" i="3"/>
  <c r="A39" i="3"/>
  <c r="Z40" i="4" l="1"/>
  <c r="AJ41" i="4"/>
  <c r="AC42" i="4"/>
  <c r="S41" i="4"/>
  <c r="AD39" i="4"/>
  <c r="B39" i="3"/>
  <c r="D39" i="3"/>
  <c r="A40" i="3"/>
  <c r="Z41" i="4" l="1"/>
  <c r="AJ42" i="4"/>
  <c r="AC43" i="4"/>
  <c r="S42" i="4"/>
  <c r="C39" i="3"/>
  <c r="A41" i="3"/>
  <c r="B40" i="3"/>
  <c r="Z42" i="4" l="1"/>
  <c r="AJ43" i="4"/>
  <c r="AC44" i="4"/>
  <c r="S43" i="4"/>
  <c r="AD41" i="4"/>
  <c r="A42" i="3"/>
  <c r="B41" i="3"/>
  <c r="D41" i="3"/>
  <c r="Z43" i="4" l="1"/>
  <c r="AJ44" i="4"/>
  <c r="AC45" i="4"/>
  <c r="C41" i="3"/>
  <c r="S44" i="4"/>
  <c r="B42" i="3"/>
  <c r="A43" i="3"/>
  <c r="Z44" i="4" l="1"/>
  <c r="AJ45" i="4"/>
  <c r="AC46" i="4"/>
  <c r="S45" i="4"/>
  <c r="AD43" i="4"/>
  <c r="A44" i="3"/>
  <c r="B43" i="3"/>
  <c r="D43" i="3"/>
  <c r="Z45" i="4" l="1"/>
  <c r="AJ46" i="4"/>
  <c r="AC47" i="4"/>
  <c r="S46" i="4"/>
  <c r="C43" i="3"/>
  <c r="A45" i="3"/>
  <c r="B44" i="3"/>
  <c r="Z46" i="4" l="1"/>
  <c r="AJ47" i="4"/>
  <c r="AC48" i="4"/>
  <c r="S47" i="4"/>
  <c r="AD45" i="4"/>
  <c r="A46" i="3"/>
  <c r="B45" i="3"/>
  <c r="D45" i="3"/>
  <c r="Z47" i="4" l="1"/>
  <c r="AJ48" i="4"/>
  <c r="AC49" i="4"/>
  <c r="C45" i="3"/>
  <c r="S48" i="4"/>
  <c r="A47" i="3"/>
  <c r="B46" i="3"/>
  <c r="Z48" i="4" l="1"/>
  <c r="AJ49" i="4"/>
  <c r="AC50" i="4"/>
  <c r="S49" i="4"/>
  <c r="AD47" i="4"/>
  <c r="B47" i="3"/>
  <c r="D47" i="3"/>
  <c r="A48" i="3"/>
  <c r="Z49" i="4" l="1"/>
  <c r="AJ50" i="4"/>
  <c r="AC51" i="4"/>
  <c r="S50" i="4"/>
  <c r="C47" i="3"/>
  <c r="B48" i="3"/>
  <c r="A49" i="3"/>
  <c r="Z50" i="4" l="1"/>
  <c r="AJ51" i="4"/>
  <c r="AC52" i="4"/>
  <c r="S51" i="4"/>
  <c r="AD49" i="4"/>
  <c r="A50" i="3"/>
  <c r="B49" i="3"/>
  <c r="D49" i="3"/>
  <c r="Z51" i="4" l="1"/>
  <c r="AJ52" i="4"/>
  <c r="AC53" i="4"/>
  <c r="S52" i="4"/>
  <c r="C49" i="3"/>
  <c r="B50" i="3"/>
  <c r="A51" i="3"/>
  <c r="Z52" i="4" l="1"/>
  <c r="AJ53" i="4"/>
  <c r="AC54" i="4"/>
  <c r="S53" i="4"/>
  <c r="AD51" i="4"/>
  <c r="A52" i="3"/>
  <c r="B51" i="3"/>
  <c r="D51" i="3"/>
  <c r="Z53" i="4" l="1"/>
  <c r="AJ54" i="4"/>
  <c r="AC55" i="4"/>
  <c r="C51" i="3"/>
  <c r="S54" i="4"/>
  <c r="A53" i="3"/>
  <c r="B52" i="3"/>
  <c r="Z54" i="4" l="1"/>
  <c r="AJ55" i="4"/>
  <c r="AC56" i="4"/>
  <c r="S55" i="4"/>
  <c r="AD53" i="4"/>
  <c r="A54" i="3"/>
  <c r="D53" i="3"/>
  <c r="B53" i="3"/>
  <c r="Z55" i="4" l="1"/>
  <c r="AJ56" i="4"/>
  <c r="AC57" i="4"/>
  <c r="S56" i="4"/>
  <c r="C53" i="3"/>
  <c r="A55" i="3"/>
  <c r="B54" i="3"/>
  <c r="Z56" i="4" l="1"/>
  <c r="AJ57" i="4"/>
  <c r="AC58" i="4"/>
  <c r="S57" i="4"/>
  <c r="AD55" i="4"/>
  <c r="D55" i="3"/>
  <c r="B55" i="3"/>
  <c r="A56" i="3"/>
  <c r="Z57" i="4" l="1"/>
  <c r="AJ58" i="4"/>
  <c r="AC59" i="4"/>
  <c r="S58" i="4"/>
  <c r="C55" i="3"/>
  <c r="A57" i="3"/>
  <c r="B56" i="3"/>
  <c r="Z58" i="4" l="1"/>
  <c r="AJ59" i="4"/>
  <c r="AC60" i="4"/>
  <c r="S59" i="4"/>
  <c r="AD57" i="4"/>
  <c r="A58" i="3"/>
  <c r="B57" i="3"/>
  <c r="D57" i="3"/>
  <c r="Z59" i="4" l="1"/>
  <c r="AJ60" i="4"/>
  <c r="AC61" i="4"/>
  <c r="C57" i="3"/>
  <c r="S60" i="4"/>
  <c r="B58" i="3"/>
  <c r="A59" i="3"/>
  <c r="Z60" i="4" l="1"/>
  <c r="AJ61" i="4"/>
  <c r="AC62" i="4"/>
  <c r="S61" i="4"/>
  <c r="AD59" i="4"/>
  <c r="A60" i="3"/>
  <c r="B59" i="3"/>
  <c r="D59" i="3"/>
  <c r="Z61" i="4" l="1"/>
  <c r="AJ62" i="4"/>
  <c r="AC63" i="4"/>
  <c r="S62" i="4"/>
  <c r="C59" i="3"/>
  <c r="A61" i="3"/>
  <c r="B60" i="3"/>
  <c r="Z62" i="4" l="1"/>
  <c r="AJ63" i="4"/>
  <c r="AC64" i="4"/>
  <c r="S63" i="4"/>
  <c r="AD61" i="4"/>
  <c r="A62" i="3"/>
  <c r="B61" i="3"/>
  <c r="D61" i="3"/>
  <c r="Z63" i="4" l="1"/>
  <c r="AJ64" i="4"/>
  <c r="AC65" i="4"/>
  <c r="S64" i="4"/>
  <c r="C61" i="3"/>
  <c r="A63" i="3"/>
  <c r="B62" i="3"/>
  <c r="Z64" i="4" l="1"/>
  <c r="AJ65" i="4"/>
  <c r="AC66" i="4"/>
  <c r="S65" i="4"/>
  <c r="AD63" i="4"/>
  <c r="A64" i="3"/>
  <c r="B63" i="3"/>
  <c r="D63" i="3"/>
  <c r="Z65" i="4" l="1"/>
  <c r="AJ66" i="4"/>
  <c r="AC67" i="4"/>
  <c r="S66" i="4"/>
  <c r="C63" i="3"/>
  <c r="A65" i="3"/>
  <c r="B64" i="3"/>
  <c r="Z66" i="4" l="1"/>
  <c r="AJ67" i="4"/>
  <c r="AC68" i="4"/>
  <c r="S67" i="4"/>
  <c r="AD65" i="4"/>
  <c r="A66" i="3"/>
  <c r="D65" i="3"/>
  <c r="B65" i="3"/>
  <c r="Z67" i="4" l="1"/>
  <c r="AJ68" i="4"/>
  <c r="AC69" i="4"/>
  <c r="S68" i="4"/>
  <c r="C65" i="3"/>
  <c r="A67" i="3"/>
  <c r="B66" i="3"/>
  <c r="Z68" i="4" l="1"/>
  <c r="AJ69" i="4"/>
  <c r="S69" i="4"/>
  <c r="AD67" i="4"/>
  <c r="A68" i="3"/>
  <c r="B67" i="3"/>
  <c r="D67" i="3"/>
  <c r="N40" i="4" l="1"/>
  <c r="O40" i="4" s="1"/>
  <c r="N39" i="4" s="1"/>
  <c r="Z69" i="4"/>
  <c r="C67" i="3"/>
  <c r="A69" i="3"/>
  <c r="B68" i="3"/>
  <c r="O39" i="4" l="1"/>
  <c r="N38" i="4" s="1"/>
  <c r="P40" i="4"/>
  <c r="D69" i="3"/>
  <c r="AD69" i="4"/>
  <c r="AF69" i="4" s="1"/>
  <c r="AF68" i="4" s="1"/>
  <c r="AF67" i="4" s="1"/>
  <c r="AF66" i="4" s="1"/>
  <c r="AF65" i="4" s="1"/>
  <c r="AF64" i="4" s="1"/>
  <c r="AF63" i="4" s="1"/>
  <c r="AF62" i="4" s="1"/>
  <c r="AF61" i="4" s="1"/>
  <c r="AF60" i="4" s="1"/>
  <c r="AF59" i="4" s="1"/>
  <c r="AF58" i="4" s="1"/>
  <c r="AF57" i="4" s="1"/>
  <c r="AF56" i="4" s="1"/>
  <c r="AF55" i="4" s="1"/>
  <c r="AF54" i="4" s="1"/>
  <c r="AF53" i="4" s="1"/>
  <c r="AF52" i="4" s="1"/>
  <c r="AF51" i="4" s="1"/>
  <c r="AF50" i="4" s="1"/>
  <c r="AF49" i="4" s="1"/>
  <c r="AF48" i="4" s="1"/>
  <c r="AF47" i="4" s="1"/>
  <c r="AF46" i="4" s="1"/>
  <c r="AF45" i="4" s="1"/>
  <c r="AF44" i="4" s="1"/>
  <c r="AF43" i="4" s="1"/>
  <c r="AF42" i="4" s="1"/>
  <c r="AF41" i="4" s="1"/>
  <c r="AF40" i="4" s="1"/>
  <c r="AF39" i="4" s="1"/>
  <c r="AF38" i="4" s="1"/>
  <c r="AF37" i="4" s="1"/>
  <c r="AF36" i="4" s="1"/>
  <c r="AF35" i="4" s="1"/>
  <c r="AF34" i="4" s="1"/>
  <c r="AF33" i="4" s="1"/>
  <c r="AF32" i="4" s="1"/>
  <c r="AF31" i="4" s="1"/>
  <c r="AF30" i="4" s="1"/>
  <c r="AF29" i="4" s="1"/>
  <c r="AF28" i="4" s="1"/>
  <c r="AF27" i="4" s="1"/>
  <c r="AF26" i="4" s="1"/>
  <c r="AF25" i="4" s="1"/>
  <c r="AF24" i="4" s="1"/>
  <c r="AF23" i="4" s="1"/>
  <c r="AF22" i="4" s="1"/>
  <c r="AF21" i="4" s="1"/>
  <c r="AF20" i="4" s="1"/>
  <c r="AF19" i="4" s="1"/>
  <c r="AF18" i="4" s="1"/>
  <c r="AF17" i="4" s="1"/>
  <c r="AF16" i="4" s="1"/>
  <c r="AF15" i="4" s="1"/>
  <c r="AF14" i="4" s="1"/>
  <c r="AF13" i="4" s="1"/>
  <c r="AF12" i="4" s="1"/>
  <c r="AF11" i="4" s="1"/>
  <c r="B69" i="3"/>
  <c r="O38" i="4" l="1"/>
  <c r="N37" i="4" s="1"/>
  <c r="P39" i="4"/>
  <c r="C69" i="3"/>
  <c r="C8" i="3" s="1"/>
  <c r="E69" i="3" l="1"/>
  <c r="O37" i="4"/>
  <c r="P37" i="4" s="1"/>
  <c r="P38" i="4"/>
  <c r="AG69" i="4"/>
  <c r="E68" i="3"/>
  <c r="E51" i="3"/>
  <c r="E53" i="3"/>
  <c r="E55" i="3"/>
  <c r="E57" i="3"/>
  <c r="E59" i="3"/>
  <c r="E61" i="3"/>
  <c r="E65" i="3"/>
  <c r="E63" i="3"/>
  <c r="E67" i="3"/>
  <c r="N36" i="4" l="1"/>
  <c r="AI69" i="4"/>
  <c r="H69" i="3" s="1"/>
  <c r="AG39" i="4"/>
  <c r="E39" i="3"/>
  <c r="AG21" i="4"/>
  <c r="E21" i="3"/>
  <c r="E35" i="3"/>
  <c r="AG35" i="4"/>
  <c r="E47" i="3"/>
  <c r="AG47" i="4"/>
  <c r="E23" i="3"/>
  <c r="AG23" i="4"/>
  <c r="AG37" i="4"/>
  <c r="E37" i="3"/>
  <c r="E66" i="3"/>
  <c r="AG67" i="4"/>
  <c r="E50" i="3"/>
  <c r="AG51" i="4"/>
  <c r="E49" i="3"/>
  <c r="AG49" i="4"/>
  <c r="AG13" i="4"/>
  <c r="E13" i="3"/>
  <c r="AG31" i="4"/>
  <c r="E31" i="3"/>
  <c r="AG15" i="4"/>
  <c r="E15" i="3"/>
  <c r="E54" i="3"/>
  <c r="AG55" i="4"/>
  <c r="E52" i="3"/>
  <c r="AG53" i="4"/>
  <c r="E17" i="3"/>
  <c r="AG17" i="4"/>
  <c r="E64" i="3"/>
  <c r="AG65" i="4"/>
  <c r="AG29" i="4"/>
  <c r="E29" i="3"/>
  <c r="AG45" i="4"/>
  <c r="E45" i="3"/>
  <c r="E43" i="3"/>
  <c r="AG43" i="4"/>
  <c r="E19" i="3"/>
  <c r="AG19" i="4"/>
  <c r="E62" i="3"/>
  <c r="AG63" i="4"/>
  <c r="AG33" i="4"/>
  <c r="E33" i="3"/>
  <c r="E60" i="3"/>
  <c r="AG61" i="4"/>
  <c r="E58" i="3"/>
  <c r="AG59" i="4"/>
  <c r="E27" i="3"/>
  <c r="AG27" i="4"/>
  <c r="E56" i="3"/>
  <c r="AG57" i="4"/>
  <c r="AG41" i="4"/>
  <c r="E41" i="3"/>
  <c r="AG25" i="4"/>
  <c r="E25" i="3"/>
  <c r="AG68" i="4"/>
  <c r="G69" i="3"/>
  <c r="F69" i="3"/>
  <c r="O36" i="4" l="1"/>
  <c r="N35" i="4" s="1"/>
  <c r="AI45" i="4"/>
  <c r="AI31" i="4"/>
  <c r="AI35" i="4"/>
  <c r="AI21" i="4"/>
  <c r="AI19" i="4"/>
  <c r="AI25" i="4"/>
  <c r="AI59" i="4"/>
  <c r="AI37" i="4"/>
  <c r="AI57" i="4"/>
  <c r="AI15" i="4"/>
  <c r="AI55" i="4"/>
  <c r="AI27" i="4"/>
  <c r="AI49" i="4"/>
  <c r="AI39" i="4"/>
  <c r="AI51" i="4"/>
  <c r="AI33" i="4"/>
  <c r="AI53" i="4"/>
  <c r="AI13" i="4"/>
  <c r="AI47" i="4"/>
  <c r="AI61" i="4"/>
  <c r="AI29" i="4"/>
  <c r="AI68" i="4"/>
  <c r="AI41" i="4"/>
  <c r="AI65" i="4"/>
  <c r="AI17" i="4"/>
  <c r="AI23" i="4"/>
  <c r="AI63" i="4"/>
  <c r="AI43" i="4"/>
  <c r="AI67" i="4"/>
  <c r="E12" i="3"/>
  <c r="AG12" i="4"/>
  <c r="E42" i="3"/>
  <c r="AG42" i="4"/>
  <c r="E48" i="3"/>
  <c r="AG48" i="4"/>
  <c r="AG50" i="4"/>
  <c r="AG66" i="4"/>
  <c r="E44" i="3"/>
  <c r="AG44" i="4"/>
  <c r="E24" i="3"/>
  <c r="AG24" i="4"/>
  <c r="E28" i="3"/>
  <c r="AG28" i="4"/>
  <c r="AG56" i="4"/>
  <c r="AG26" i="4"/>
  <c r="E26" i="3"/>
  <c r="AG52" i="4"/>
  <c r="AG54" i="4"/>
  <c r="E34" i="3"/>
  <c r="AG34" i="4"/>
  <c r="E36" i="3"/>
  <c r="AG36" i="4"/>
  <c r="AG60" i="4"/>
  <c r="E32" i="3"/>
  <c r="AG32" i="4"/>
  <c r="AG62" i="4"/>
  <c r="AG14" i="4"/>
  <c r="E14" i="3"/>
  <c r="E20" i="3"/>
  <c r="AG20" i="4"/>
  <c r="AG64" i="4"/>
  <c r="E22" i="3"/>
  <c r="AG22" i="4"/>
  <c r="E40" i="3"/>
  <c r="AG40" i="4"/>
  <c r="E16" i="3"/>
  <c r="AG16" i="4"/>
  <c r="AG46" i="4"/>
  <c r="E46" i="3"/>
  <c r="AG58" i="4"/>
  <c r="AG18" i="4"/>
  <c r="E18" i="3"/>
  <c r="E30" i="3"/>
  <c r="AG30" i="4"/>
  <c r="E38" i="3"/>
  <c r="AG38" i="4"/>
  <c r="G68" i="3"/>
  <c r="F68" i="3"/>
  <c r="AK68" i="4" l="1"/>
  <c r="O35" i="4"/>
  <c r="N34" i="4" s="1"/>
  <c r="P36" i="4"/>
  <c r="H68" i="3"/>
  <c r="AK69" i="4"/>
  <c r="AI18" i="4"/>
  <c r="AK19" i="4" s="1"/>
  <c r="AI26" i="4"/>
  <c r="AI58" i="4"/>
  <c r="AK59" i="4" s="1"/>
  <c r="AI42" i="4"/>
  <c r="AI50" i="4"/>
  <c r="AK51" i="4" s="1"/>
  <c r="AI44" i="4"/>
  <c r="AI22" i="4"/>
  <c r="AI36" i="4"/>
  <c r="AI34" i="4"/>
  <c r="AK35" i="4" s="1"/>
  <c r="AI60" i="4"/>
  <c r="AK61" i="4" s="1"/>
  <c r="AI28" i="4"/>
  <c r="AI30" i="4"/>
  <c r="AI64" i="4"/>
  <c r="AK65" i="4" s="1"/>
  <c r="AI24" i="4"/>
  <c r="AI46" i="4"/>
  <c r="AI12" i="4"/>
  <c r="H12" i="3" s="1"/>
  <c r="AI40" i="4"/>
  <c r="AI56" i="4"/>
  <c r="AK57" i="4" s="1"/>
  <c r="AI20" i="4"/>
  <c r="AI52" i="4"/>
  <c r="AK53" i="4" s="1"/>
  <c r="AI14" i="4"/>
  <c r="AI48" i="4"/>
  <c r="AK48" i="4" s="1"/>
  <c r="AI32" i="4"/>
  <c r="AK33" i="4" s="1"/>
  <c r="AI62" i="4"/>
  <c r="AK63" i="4" s="1"/>
  <c r="AI38" i="4"/>
  <c r="AI16" i="4"/>
  <c r="AI54" i="4"/>
  <c r="AK55" i="4" s="1"/>
  <c r="AI66" i="4"/>
  <c r="AK67" i="4" s="1"/>
  <c r="F67" i="3"/>
  <c r="G67" i="3"/>
  <c r="H67" i="3"/>
  <c r="AK60" i="4" l="1"/>
  <c r="AK52" i="4"/>
  <c r="AK58" i="4"/>
  <c r="AK50" i="4"/>
  <c r="AK34" i="4"/>
  <c r="AK32" i="4"/>
  <c r="AK54" i="4"/>
  <c r="AK66" i="4"/>
  <c r="AK64" i="4"/>
  <c r="AK56" i="4"/>
  <c r="AK62" i="4"/>
  <c r="P35" i="4"/>
  <c r="O34" i="4"/>
  <c r="N33" i="4" s="1"/>
  <c r="AK18" i="4"/>
  <c r="AK49" i="4"/>
  <c r="AK16" i="4"/>
  <c r="AK17" i="4"/>
  <c r="AK30" i="4"/>
  <c r="AK31" i="4"/>
  <c r="AK42" i="4"/>
  <c r="AK43" i="4"/>
  <c r="AK38" i="4"/>
  <c r="AK39" i="4"/>
  <c r="AK28" i="4"/>
  <c r="AK29" i="4"/>
  <c r="AK26" i="4"/>
  <c r="AK27" i="4"/>
  <c r="AK36" i="4"/>
  <c r="AK37" i="4"/>
  <c r="AK14" i="4"/>
  <c r="AK15" i="4"/>
  <c r="AK46" i="4"/>
  <c r="AK47" i="4"/>
  <c r="AK22" i="4"/>
  <c r="AK23" i="4"/>
  <c r="AK40" i="4"/>
  <c r="AK41" i="4"/>
  <c r="AK24" i="4"/>
  <c r="AK25" i="4"/>
  <c r="AK44" i="4"/>
  <c r="AK45" i="4"/>
  <c r="AK20" i="4"/>
  <c r="AK21" i="4"/>
  <c r="H66" i="3"/>
  <c r="F66" i="3"/>
  <c r="G66" i="3"/>
  <c r="P34" i="4" l="1"/>
  <c r="O33" i="4"/>
  <c r="N32" i="4" s="1"/>
  <c r="F65" i="3"/>
  <c r="H65" i="3"/>
  <c r="G65" i="3"/>
  <c r="P33" i="4" l="1"/>
  <c r="O32" i="4"/>
  <c r="N31" i="4" s="1"/>
  <c r="G64" i="3"/>
  <c r="H64" i="3"/>
  <c r="F64" i="3"/>
  <c r="P32" i="4" l="1"/>
  <c r="O31" i="4"/>
  <c r="N30" i="4" s="1"/>
  <c r="H63" i="3"/>
  <c r="G63" i="3"/>
  <c r="F63" i="3"/>
  <c r="P31" i="4" l="1"/>
  <c r="O30" i="4"/>
  <c r="N29" i="4" s="1"/>
  <c r="G62" i="3"/>
  <c r="H62" i="3"/>
  <c r="F62" i="3"/>
  <c r="P30" i="4" l="1"/>
  <c r="O29" i="4"/>
  <c r="N28" i="4" s="1"/>
  <c r="G61" i="3"/>
  <c r="F61" i="3"/>
  <c r="H61" i="3"/>
  <c r="P29" i="4" l="1"/>
  <c r="O28" i="4"/>
  <c r="N27" i="4" s="1"/>
  <c r="F60" i="3"/>
  <c r="H60" i="3"/>
  <c r="G60" i="3"/>
  <c r="P28" i="4" l="1"/>
  <c r="O27" i="4"/>
  <c r="N26" i="4" s="1"/>
  <c r="H59" i="3"/>
  <c r="F59" i="3"/>
  <c r="G59" i="3"/>
  <c r="P27" i="4" l="1"/>
  <c r="O26" i="4"/>
  <c r="N25" i="4" s="1"/>
  <c r="G58" i="3"/>
  <c r="F58" i="3"/>
  <c r="H58" i="3"/>
  <c r="P26" i="4" l="1"/>
  <c r="O25" i="4"/>
  <c r="N24" i="4" s="1"/>
  <c r="H57" i="3"/>
  <c r="F57" i="3"/>
  <c r="G57" i="3"/>
  <c r="P25" i="4" l="1"/>
  <c r="O24" i="4"/>
  <c r="N23" i="4" s="1"/>
  <c r="G56" i="3"/>
  <c r="H56" i="3"/>
  <c r="F56" i="3"/>
  <c r="P24" i="4" l="1"/>
  <c r="O23" i="4"/>
  <c r="N22" i="4" s="1"/>
  <c r="G55" i="3"/>
  <c r="H55" i="3"/>
  <c r="F55" i="3"/>
  <c r="P23" i="4" l="1"/>
  <c r="O22" i="4"/>
  <c r="N21" i="4" s="1"/>
  <c r="F54" i="3"/>
  <c r="H54" i="3"/>
  <c r="G54" i="3"/>
  <c r="P22" i="4" l="1"/>
  <c r="O21" i="4"/>
  <c r="N20" i="4" s="1"/>
  <c r="F53" i="3"/>
  <c r="H53" i="3"/>
  <c r="G53" i="3"/>
  <c r="P21" i="4" l="1"/>
  <c r="O20" i="4"/>
  <c r="N19" i="4" s="1"/>
  <c r="F52" i="3"/>
  <c r="H52" i="3"/>
  <c r="G52" i="3"/>
  <c r="P20" i="4" l="1"/>
  <c r="O19" i="4"/>
  <c r="N18" i="4" s="1"/>
  <c r="H51" i="3"/>
  <c r="F51" i="3"/>
  <c r="G51" i="3"/>
  <c r="O18" i="4" l="1"/>
  <c r="N17" i="4" s="1"/>
  <c r="P19" i="4"/>
  <c r="G50" i="3"/>
  <c r="F50" i="3"/>
  <c r="H50" i="3"/>
  <c r="O17" i="4" l="1"/>
  <c r="N16" i="4" s="1"/>
  <c r="P18" i="4"/>
  <c r="F49" i="3"/>
  <c r="H49" i="3"/>
  <c r="G49" i="3"/>
  <c r="P17" i="4" l="1"/>
  <c r="O16" i="4"/>
  <c r="N15" i="4" s="1"/>
  <c r="G48" i="3"/>
  <c r="F48" i="3"/>
  <c r="H48" i="3"/>
  <c r="P16" i="4" l="1"/>
  <c r="O15" i="4"/>
  <c r="N14" i="4" s="1"/>
  <c r="H47" i="3"/>
  <c r="F47" i="3"/>
  <c r="G47" i="3"/>
  <c r="P15" i="4" l="1"/>
  <c r="O14" i="4"/>
  <c r="N13" i="4" s="1"/>
  <c r="H46" i="3"/>
  <c r="F46" i="3"/>
  <c r="G46" i="3"/>
  <c r="P14" i="4" l="1"/>
  <c r="O13" i="4"/>
  <c r="N12" i="4" s="1"/>
  <c r="G45" i="3"/>
  <c r="F45" i="3"/>
  <c r="H45" i="3"/>
  <c r="P13" i="4" l="1"/>
  <c r="O12" i="4"/>
  <c r="N11" i="4" s="1"/>
  <c r="F44" i="3"/>
  <c r="H44" i="3"/>
  <c r="G44" i="3"/>
  <c r="P12" i="4" l="1"/>
  <c r="O11" i="4"/>
  <c r="O42" i="4" s="1"/>
  <c r="N42" i="4"/>
  <c r="F43" i="3"/>
  <c r="H43" i="3"/>
  <c r="G43" i="3"/>
  <c r="F22" i="4" l="1"/>
  <c r="G22" i="4" s="1"/>
  <c r="F37" i="4"/>
  <c r="G37" i="4" s="1"/>
  <c r="F29" i="4"/>
  <c r="F21" i="4"/>
  <c r="G21" i="4" s="1"/>
  <c r="F13" i="4"/>
  <c r="G13" i="4" s="1"/>
  <c r="F36" i="4"/>
  <c r="G36" i="4" s="1"/>
  <c r="F28" i="4"/>
  <c r="G28" i="4" s="1"/>
  <c r="F20" i="4"/>
  <c r="G20" i="4" s="1"/>
  <c r="F12" i="4"/>
  <c r="G12" i="4" s="1"/>
  <c r="F35" i="4"/>
  <c r="G35" i="4" s="1"/>
  <c r="F27" i="4"/>
  <c r="G27" i="4" s="1"/>
  <c r="F19" i="4"/>
  <c r="G19" i="4" s="1"/>
  <c r="F11" i="4"/>
  <c r="G11" i="4" s="1"/>
  <c r="F15" i="4"/>
  <c r="G15" i="4" s="1"/>
  <c r="F38" i="4"/>
  <c r="G38" i="4" s="1"/>
  <c r="F14" i="4"/>
  <c r="G14" i="4" s="1"/>
  <c r="F34" i="4"/>
  <c r="G34" i="4" s="1"/>
  <c r="F26" i="4"/>
  <c r="G26" i="4" s="1"/>
  <c r="F18" i="4"/>
  <c r="G18" i="4" s="1"/>
  <c r="F33" i="4"/>
  <c r="G33" i="4" s="1"/>
  <c r="F25" i="4"/>
  <c r="G25" i="4" s="1"/>
  <c r="F17" i="4"/>
  <c r="G17" i="4" s="1"/>
  <c r="F40" i="4"/>
  <c r="G40" i="4" s="1"/>
  <c r="F32" i="4"/>
  <c r="G32" i="4" s="1"/>
  <c r="F24" i="4"/>
  <c r="G24" i="4" s="1"/>
  <c r="F16" i="4"/>
  <c r="G16" i="4" s="1"/>
  <c r="F39" i="4"/>
  <c r="G39" i="4" s="1"/>
  <c r="F31" i="4"/>
  <c r="G31" i="4" s="1"/>
  <c r="F23" i="4"/>
  <c r="G23" i="4" s="1"/>
  <c r="F30" i="4"/>
  <c r="G30" i="4" s="1"/>
  <c r="P11" i="4"/>
  <c r="P42" i="4" s="1"/>
  <c r="G29" i="4"/>
  <c r="H42" i="3"/>
  <c r="F42" i="3"/>
  <c r="G42" i="3"/>
  <c r="G42" i="4" l="1"/>
  <c r="E11" i="4"/>
  <c r="E12" i="4" s="1"/>
  <c r="E13" i="4" s="1"/>
  <c r="E14" i="4" s="1"/>
  <c r="F42" i="4"/>
  <c r="H11" i="4"/>
  <c r="I11" i="4" s="1"/>
  <c r="F41" i="3"/>
  <c r="H41" i="3"/>
  <c r="G41" i="3"/>
  <c r="G43" i="4" l="1"/>
  <c r="J11" i="4"/>
  <c r="T11" i="4" s="1"/>
  <c r="AK13" i="4"/>
  <c r="H40" i="3"/>
  <c r="F40" i="3"/>
  <c r="G40" i="3"/>
  <c r="E15" i="4"/>
  <c r="H12" i="4" l="1"/>
  <c r="I12" i="4" s="1"/>
  <c r="J12" i="4" s="1"/>
  <c r="T13" i="4" s="1"/>
  <c r="AK11" i="4"/>
  <c r="G39" i="3"/>
  <c r="F39" i="3"/>
  <c r="H39" i="3"/>
  <c r="E16" i="4"/>
  <c r="G38" i="3" l="1"/>
  <c r="F38" i="3"/>
  <c r="H38" i="3"/>
  <c r="H13" i="4"/>
  <c r="E17" i="4"/>
  <c r="I13" i="4" l="1"/>
  <c r="J13" i="4" s="1"/>
  <c r="T15" i="4" s="1"/>
  <c r="F37" i="3"/>
  <c r="G37" i="3"/>
  <c r="H37" i="3"/>
  <c r="E18" i="4"/>
  <c r="H14" i="4" l="1"/>
  <c r="I14" i="4" s="1"/>
  <c r="J14" i="4" s="1"/>
  <c r="T17" i="4" s="1"/>
  <c r="G36" i="3"/>
  <c r="H36" i="3"/>
  <c r="F36" i="3"/>
  <c r="E19" i="4"/>
  <c r="G35" i="3" l="1"/>
  <c r="F35" i="3"/>
  <c r="H35" i="3"/>
  <c r="H15" i="4"/>
  <c r="E20" i="4"/>
  <c r="E21" i="4" s="1"/>
  <c r="G34" i="3" l="1"/>
  <c r="F34" i="3"/>
  <c r="H34" i="3"/>
  <c r="E22" i="4"/>
  <c r="I15" i="4"/>
  <c r="J15" i="4" s="1"/>
  <c r="T19" i="4" s="1"/>
  <c r="H33" i="3" l="1"/>
  <c r="F33" i="3"/>
  <c r="G33" i="3"/>
  <c r="E23" i="4"/>
  <c r="H16" i="4"/>
  <c r="H32" i="3" l="1"/>
  <c r="F32" i="3"/>
  <c r="G32" i="3"/>
  <c r="I16" i="4"/>
  <c r="J16" i="4" s="1"/>
  <c r="T21" i="4" s="1"/>
  <c r="E24" i="4"/>
  <c r="H31" i="3" l="1"/>
  <c r="F31" i="3"/>
  <c r="G31" i="3"/>
  <c r="E25" i="4"/>
  <c r="H17" i="4"/>
  <c r="F30" i="3" l="1"/>
  <c r="H30" i="3"/>
  <c r="G30" i="3"/>
  <c r="I17" i="4"/>
  <c r="J17" i="4" s="1"/>
  <c r="T23" i="4" s="1"/>
  <c r="E26" i="4"/>
  <c r="F29" i="3" l="1"/>
  <c r="H29" i="3"/>
  <c r="G29" i="3"/>
  <c r="H18" i="4"/>
  <c r="E27" i="4"/>
  <c r="G28" i="3" l="1"/>
  <c r="F28" i="3"/>
  <c r="H28" i="3"/>
  <c r="E28" i="4"/>
  <c r="I18" i="4"/>
  <c r="J18" i="4" s="1"/>
  <c r="T25" i="4" s="1"/>
  <c r="F27" i="3" l="1"/>
  <c r="G27" i="3"/>
  <c r="H27" i="3"/>
  <c r="H19" i="4"/>
  <c r="E29" i="4"/>
  <c r="H26" i="3" l="1"/>
  <c r="G26" i="3"/>
  <c r="F26" i="3"/>
  <c r="E30" i="4"/>
  <c r="I19" i="4"/>
  <c r="J19" i="4" s="1"/>
  <c r="T27" i="4" s="1"/>
  <c r="F25" i="3" l="1"/>
  <c r="H25" i="3"/>
  <c r="G25" i="3"/>
  <c r="H20" i="4"/>
  <c r="E31" i="4"/>
  <c r="E32" i="4" s="1"/>
  <c r="E33" i="4" s="1"/>
  <c r="E34" i="4" s="1"/>
  <c r="G24" i="3" l="1"/>
  <c r="F24" i="3"/>
  <c r="H24" i="3"/>
  <c r="I20" i="4"/>
  <c r="J20" i="4" s="1"/>
  <c r="T29" i="4" s="1"/>
  <c r="E35" i="4"/>
  <c r="H23" i="3" l="1"/>
  <c r="F23" i="3"/>
  <c r="G23" i="3"/>
  <c r="E36" i="4"/>
  <c r="H21" i="4"/>
  <c r="H22" i="3" l="1"/>
  <c r="F22" i="3"/>
  <c r="G22" i="3"/>
  <c r="E37" i="4"/>
  <c r="I21" i="4"/>
  <c r="J21" i="4" s="1"/>
  <c r="T31" i="4" s="1"/>
  <c r="F21" i="3" l="1"/>
  <c r="H21" i="3"/>
  <c r="G21" i="3"/>
  <c r="E38" i="4"/>
  <c r="H22" i="4"/>
  <c r="F20" i="3" l="1"/>
  <c r="G20" i="3"/>
  <c r="H20" i="3"/>
  <c r="E39" i="4"/>
  <c r="I22" i="4"/>
  <c r="J22" i="4" s="1"/>
  <c r="T33" i="4" s="1"/>
  <c r="F19" i="3" l="1"/>
  <c r="H19" i="3"/>
  <c r="G19" i="3"/>
  <c r="E40" i="4"/>
  <c r="H23" i="4"/>
  <c r="F18" i="3" l="1"/>
  <c r="H18" i="3"/>
  <c r="G18" i="3"/>
  <c r="I23" i="4"/>
  <c r="J23" i="4" s="1"/>
  <c r="T35" i="4" s="1"/>
  <c r="G17" i="3" l="1"/>
  <c r="F17" i="3"/>
  <c r="H17" i="3"/>
  <c r="H24" i="4"/>
  <c r="G16" i="3" l="1"/>
  <c r="F16" i="3"/>
  <c r="H16" i="3"/>
  <c r="I24" i="4"/>
  <c r="J24" i="4" s="1"/>
  <c r="T37" i="4" s="1"/>
  <c r="G15" i="3" l="1"/>
  <c r="F15" i="3"/>
  <c r="H15" i="3"/>
  <c r="H25" i="4"/>
  <c r="G14" i="3" l="1"/>
  <c r="F14" i="3"/>
  <c r="H14" i="3"/>
  <c r="I25" i="4"/>
  <c r="J25" i="4" s="1"/>
  <c r="T39" i="4" s="1"/>
  <c r="F13" i="3" l="1"/>
  <c r="H13" i="3"/>
  <c r="G13" i="3"/>
  <c r="H26" i="4"/>
  <c r="G12" i="3" l="1"/>
  <c r="F12" i="3"/>
  <c r="I26" i="4"/>
  <c r="J26" i="4" s="1"/>
  <c r="T41" i="4" s="1"/>
  <c r="H27" i="4" l="1"/>
  <c r="I27" i="4" l="1"/>
  <c r="J27" i="4" s="1"/>
  <c r="T43" i="4" s="1"/>
  <c r="H28" i="4" l="1"/>
  <c r="I28" i="4" l="1"/>
  <c r="J28" i="4" s="1"/>
  <c r="T45" i="4" s="1"/>
  <c r="H29" i="4" l="1"/>
  <c r="I29" i="4" l="1"/>
  <c r="J29" i="4" s="1"/>
  <c r="T47" i="4" s="1"/>
  <c r="H30" i="4" l="1"/>
  <c r="I30" i="4" l="1"/>
  <c r="J30" i="4" s="1"/>
  <c r="T49" i="4" s="1"/>
  <c r="H31" i="4" l="1"/>
  <c r="I31" i="4" l="1"/>
  <c r="J31" i="4" s="1"/>
  <c r="T51" i="4" s="1"/>
  <c r="H32" i="4" l="1"/>
  <c r="I32" i="4" l="1"/>
  <c r="J32" i="4" s="1"/>
  <c r="T53" i="4" s="1"/>
  <c r="H33" i="4" l="1"/>
  <c r="I33" i="4" l="1"/>
  <c r="J33" i="4" s="1"/>
  <c r="T55" i="4" s="1"/>
  <c r="H34" i="4" l="1"/>
  <c r="I34" i="4" l="1"/>
  <c r="J34" i="4" s="1"/>
  <c r="T57" i="4" s="1"/>
  <c r="H35" i="4" l="1"/>
  <c r="I35" i="4" l="1"/>
  <c r="J35" i="4" s="1"/>
  <c r="T59" i="4" s="1"/>
  <c r="H36" i="4" l="1"/>
  <c r="I36" i="4" l="1"/>
  <c r="J36" i="4" s="1"/>
  <c r="T61" i="4" s="1"/>
  <c r="H37" i="4" l="1"/>
  <c r="I37" i="4" l="1"/>
  <c r="J37" i="4" s="1"/>
  <c r="T63" i="4" s="1"/>
  <c r="H38" i="4" l="1"/>
  <c r="I38" i="4" l="1"/>
  <c r="J38" i="4" s="1"/>
  <c r="T65" i="4" s="1"/>
  <c r="H39" i="4" l="1"/>
  <c r="I39" i="4" l="1"/>
  <c r="J39" i="4" l="1"/>
  <c r="T67" i="4" s="1"/>
  <c r="H40" i="4" l="1"/>
  <c r="K40" i="4" l="1"/>
  <c r="K39" i="4" s="1"/>
  <c r="H42" i="4"/>
  <c r="B22" i="4" s="1"/>
  <c r="H48" i="4"/>
  <c r="I40" i="4"/>
  <c r="J40" i="4" s="1"/>
  <c r="T69" i="4" l="1"/>
  <c r="V69" i="4" s="1"/>
  <c r="L40" i="4"/>
  <c r="K38" i="4"/>
  <c r="L39" i="4"/>
  <c r="K37" i="4" l="1"/>
  <c r="L38" i="4"/>
  <c r="W69" i="4"/>
  <c r="K36" i="4" l="1"/>
  <c r="L37" i="4"/>
  <c r="V68" i="4"/>
  <c r="Y69" i="4"/>
  <c r="V67" i="4" l="1"/>
  <c r="K35" i="4"/>
  <c r="L36" i="4"/>
  <c r="W68" i="4"/>
  <c r="V66" i="4" l="1"/>
  <c r="V65" i="4" s="1"/>
  <c r="V64" i="4" s="1"/>
  <c r="W67" i="4"/>
  <c r="Y67" i="4" s="1"/>
  <c r="Y68" i="4"/>
  <c r="AA69" i="4"/>
  <c r="K34" i="4"/>
  <c r="L35" i="4"/>
  <c r="I19" i="3"/>
  <c r="I35" i="3"/>
  <c r="I21" i="3"/>
  <c r="I37" i="3"/>
  <c r="I20" i="3"/>
  <c r="I36" i="3"/>
  <c r="I26" i="3"/>
  <c r="W64" i="4" l="1"/>
  <c r="Y64" i="4" s="1"/>
  <c r="V63" i="4"/>
  <c r="W66" i="4"/>
  <c r="Y66" i="4" s="1"/>
  <c r="W65" i="4"/>
  <c r="AA27" i="4"/>
  <c r="AA37" i="4"/>
  <c r="AA65" i="4"/>
  <c r="AA55" i="4"/>
  <c r="I41" i="3"/>
  <c r="I32" i="3"/>
  <c r="AA19" i="4"/>
  <c r="AA45" i="4"/>
  <c r="AA68" i="4"/>
  <c r="AA21" i="4"/>
  <c r="K33" i="4"/>
  <c r="L34" i="4"/>
  <c r="AA57" i="4"/>
  <c r="AA39" i="4"/>
  <c r="AA35" i="4"/>
  <c r="I18" i="3"/>
  <c r="I28" i="3"/>
  <c r="I38" i="3"/>
  <c r="I40" i="3"/>
  <c r="I42" i="3"/>
  <c r="I34" i="3"/>
  <c r="AA41" i="4"/>
  <c r="AA43" i="4"/>
  <c r="I29" i="3"/>
  <c r="I39" i="3"/>
  <c r="I27" i="3"/>
  <c r="AA63" i="4"/>
  <c r="AA53" i="4"/>
  <c r="I15" i="3"/>
  <c r="I25" i="3"/>
  <c r="AA25" i="4"/>
  <c r="I33" i="3"/>
  <c r="AA33" i="4"/>
  <c r="I24" i="3"/>
  <c r="I43" i="3"/>
  <c r="Y65" i="4" l="1"/>
  <c r="AA66" i="4"/>
  <c r="V62" i="4"/>
  <c r="W62" i="4" s="1"/>
  <c r="W63" i="4"/>
  <c r="Y63" i="4" s="1"/>
  <c r="AA64" i="4" s="1"/>
  <c r="AA49" i="4"/>
  <c r="AA67" i="4"/>
  <c r="I31" i="3"/>
  <c r="AA47" i="4"/>
  <c r="AA51" i="4"/>
  <c r="I14" i="3"/>
  <c r="AA61" i="4"/>
  <c r="I17" i="3"/>
  <c r="K32" i="4"/>
  <c r="L33" i="4"/>
  <c r="AA15" i="4"/>
  <c r="I30" i="3"/>
  <c r="I16" i="3"/>
  <c r="AA23" i="4"/>
  <c r="I22" i="3"/>
  <c r="AA17" i="4"/>
  <c r="I23" i="3"/>
  <c r="AA31" i="4"/>
  <c r="I44" i="3"/>
  <c r="Y62" i="4" l="1"/>
  <c r="V61" i="4"/>
  <c r="V60" i="4" s="1"/>
  <c r="K31" i="4"/>
  <c r="L32" i="4"/>
  <c r="I45" i="3"/>
  <c r="W61" i="4" l="1"/>
  <c r="V59" i="4"/>
  <c r="W60" i="4"/>
  <c r="K30" i="4"/>
  <c r="L31" i="4"/>
  <c r="I46" i="3"/>
  <c r="Y61" i="4" l="1"/>
  <c r="AA62" i="4" s="1"/>
  <c r="Y60" i="4"/>
  <c r="W59" i="4"/>
  <c r="V58" i="4"/>
  <c r="K29" i="4"/>
  <c r="L30" i="4"/>
  <c r="I47" i="3"/>
  <c r="Y59" i="4" l="1"/>
  <c r="V57" i="4"/>
  <c r="W58" i="4"/>
  <c r="K28" i="4"/>
  <c r="L29" i="4"/>
  <c r="I48" i="3"/>
  <c r="AA60" i="4" l="1"/>
  <c r="AA59" i="4"/>
  <c r="Y58" i="4"/>
  <c r="V56" i="4"/>
  <c r="W57" i="4"/>
  <c r="K27" i="4"/>
  <c r="L28" i="4"/>
  <c r="I49" i="3"/>
  <c r="Y57" i="4" l="1"/>
  <c r="AA58" i="4" s="1"/>
  <c r="V55" i="4"/>
  <c r="W56" i="4"/>
  <c r="K26" i="4"/>
  <c r="L27" i="4"/>
  <c r="I50" i="3"/>
  <c r="Y56" i="4" l="1"/>
  <c r="W55" i="4"/>
  <c r="V54" i="4"/>
  <c r="K25" i="4"/>
  <c r="L26" i="4"/>
  <c r="I51" i="3"/>
  <c r="V53" i="4" l="1"/>
  <c r="W54" i="4"/>
  <c r="Y55" i="4"/>
  <c r="AA56" i="4" s="1"/>
  <c r="K24" i="4"/>
  <c r="L25" i="4"/>
  <c r="I52" i="3"/>
  <c r="Y54" i="4" l="1"/>
  <c r="W53" i="4"/>
  <c r="V52" i="4"/>
  <c r="K23" i="4"/>
  <c r="L24" i="4"/>
  <c r="I53" i="3"/>
  <c r="Y53" i="4" l="1"/>
  <c r="AA54" i="4" s="1"/>
  <c r="W52" i="4"/>
  <c r="V51" i="4"/>
  <c r="K22" i="4"/>
  <c r="L23" i="4"/>
  <c r="I54" i="3"/>
  <c r="Y52" i="4" l="1"/>
  <c r="W51" i="4"/>
  <c r="V50" i="4"/>
  <c r="K21" i="4"/>
  <c r="L22" i="4"/>
  <c r="I55" i="3"/>
  <c r="Y51" i="4" l="1"/>
  <c r="AA52" i="4" s="1"/>
  <c r="W50" i="4"/>
  <c r="V49" i="4"/>
  <c r="K20" i="4"/>
  <c r="L21" i="4"/>
  <c r="I56" i="3"/>
  <c r="Y50" i="4" l="1"/>
  <c r="W49" i="4"/>
  <c r="V48" i="4"/>
  <c r="K19" i="4"/>
  <c r="L20" i="4"/>
  <c r="I57" i="3"/>
  <c r="Y49" i="4" l="1"/>
  <c r="AA50" i="4" s="1"/>
  <c r="W48" i="4"/>
  <c r="V47" i="4"/>
  <c r="K18" i="4"/>
  <c r="L19" i="4"/>
  <c r="I58" i="3"/>
  <c r="Y48" i="4" l="1"/>
  <c r="V46" i="4"/>
  <c r="W47" i="4"/>
  <c r="K17" i="4"/>
  <c r="L18" i="4"/>
  <c r="I59" i="3"/>
  <c r="Y47" i="4" l="1"/>
  <c r="AA48" i="4" s="1"/>
  <c r="V45" i="4"/>
  <c r="W46" i="4"/>
  <c r="K16" i="4"/>
  <c r="L17" i="4"/>
  <c r="I60" i="3"/>
  <c r="Y46" i="4" l="1"/>
  <c r="V44" i="4"/>
  <c r="W45" i="4"/>
  <c r="K15" i="4"/>
  <c r="L16" i="4"/>
  <c r="I61" i="3"/>
  <c r="Y45" i="4" l="1"/>
  <c r="AA46" i="4" s="1"/>
  <c r="V43" i="4"/>
  <c r="W44" i="4"/>
  <c r="K14" i="4"/>
  <c r="L15" i="4"/>
  <c r="I62" i="3"/>
  <c r="AF10" i="4" l="1"/>
  <c r="G11" i="3"/>
  <c r="AG11" i="4"/>
  <c r="F11" i="3" s="1"/>
  <c r="E11" i="3"/>
  <c r="Y44" i="4"/>
  <c r="V42" i="4"/>
  <c r="W43" i="4"/>
  <c r="K13" i="4"/>
  <c r="L14" i="4"/>
  <c r="I63" i="3"/>
  <c r="AI11" i="4" l="1"/>
  <c r="AK12" i="4" s="1"/>
  <c r="AG10" i="4"/>
  <c r="F10" i="3" s="1"/>
  <c r="F8" i="3" s="1"/>
  <c r="E10" i="3"/>
  <c r="E8" i="3" s="1"/>
  <c r="G10" i="3"/>
  <c r="G8" i="3" s="1"/>
  <c r="Y43" i="4"/>
  <c r="AA44" i="4" s="1"/>
  <c r="V41" i="4"/>
  <c r="W42" i="4"/>
  <c r="K12" i="4"/>
  <c r="L13" i="4"/>
  <c r="I64" i="3"/>
  <c r="H11" i="3" l="1"/>
  <c r="AI10" i="4"/>
  <c r="Y42" i="4"/>
  <c r="W41" i="4"/>
  <c r="V40" i="4"/>
  <c r="K11" i="4"/>
  <c r="L12" i="4"/>
  <c r="I65" i="3"/>
  <c r="AK10" i="4" l="1"/>
  <c r="H10" i="3"/>
  <c r="H8" i="3" s="1"/>
  <c r="W40" i="4"/>
  <c r="V39" i="4"/>
  <c r="Y41" i="4"/>
  <c r="AA42" i="4" s="1"/>
  <c r="K42" i="4"/>
  <c r="L11" i="4"/>
  <c r="I66" i="3"/>
  <c r="W39" i="4" l="1"/>
  <c r="V38" i="4"/>
  <c r="Y40" i="4"/>
  <c r="L44" i="4"/>
  <c r="L45" i="4"/>
  <c r="L42" i="4"/>
  <c r="I67" i="3"/>
  <c r="Y39" i="4" l="1"/>
  <c r="AA40" i="4" s="1"/>
  <c r="W38" i="4"/>
  <c r="V37" i="4"/>
  <c r="L46" i="4"/>
  <c r="I69" i="3"/>
  <c r="I68" i="3"/>
  <c r="Y38" i="4" l="1"/>
  <c r="V36" i="4"/>
  <c r="W37" i="4"/>
  <c r="Y37" i="4" l="1"/>
  <c r="AA38" i="4" s="1"/>
  <c r="V35" i="4"/>
  <c r="W36" i="4"/>
  <c r="I10" i="3"/>
  <c r="Y36" i="4" l="1"/>
  <c r="V34" i="4"/>
  <c r="W35" i="4"/>
  <c r="Y35" i="4" l="1"/>
  <c r="AA36" i="4" s="1"/>
  <c r="V33" i="4"/>
  <c r="W34" i="4"/>
  <c r="Y34" i="4" l="1"/>
  <c r="W33" i="4"/>
  <c r="V32" i="4"/>
  <c r="D11" i="2"/>
  <c r="C11" i="2"/>
  <c r="A12" i="2"/>
  <c r="B12" i="2" s="1"/>
  <c r="Y33" i="4" l="1"/>
  <c r="AA34" i="4" s="1"/>
  <c r="V31" i="4"/>
  <c r="W32" i="4"/>
  <c r="A13" i="2"/>
  <c r="Y32" i="4" l="1"/>
  <c r="W31" i="4"/>
  <c r="V30" i="4"/>
  <c r="D13" i="2"/>
  <c r="B13" i="2"/>
  <c r="C13" i="2"/>
  <c r="A14" i="2"/>
  <c r="Y31" i="4" l="1"/>
  <c r="AA32" i="4" s="1"/>
  <c r="W30" i="4"/>
  <c r="V29" i="4"/>
  <c r="A15" i="2"/>
  <c r="B14" i="2"/>
  <c r="Y30" i="4" l="1"/>
  <c r="V28" i="4"/>
  <c r="W29" i="4"/>
  <c r="C15" i="2"/>
  <c r="B15" i="2"/>
  <c r="A16" i="2"/>
  <c r="D15" i="2"/>
  <c r="Y29" i="4" l="1"/>
  <c r="V27" i="4"/>
  <c r="W28" i="4"/>
  <c r="B16" i="2"/>
  <c r="A17" i="2"/>
  <c r="AA30" i="4" l="1"/>
  <c r="AA29" i="4"/>
  <c r="Y28" i="4"/>
  <c r="V26" i="4"/>
  <c r="W27" i="4"/>
  <c r="A18" i="2"/>
  <c r="C17" i="2"/>
  <c r="B17" i="2"/>
  <c r="D17" i="2"/>
  <c r="Y27" i="4" l="1"/>
  <c r="AA28" i="4" s="1"/>
  <c r="W26" i="4"/>
  <c r="V25" i="4"/>
  <c r="A19" i="2"/>
  <c r="B18" i="2"/>
  <c r="Y26" i="4" l="1"/>
  <c r="W25" i="4"/>
  <c r="V24" i="4"/>
  <c r="D19" i="2"/>
  <c r="A20" i="2"/>
  <c r="C19" i="2"/>
  <c r="B19" i="2"/>
  <c r="Y25" i="4" l="1"/>
  <c r="AA26" i="4" s="1"/>
  <c r="V23" i="4"/>
  <c r="W24" i="4"/>
  <c r="A21" i="2"/>
  <c r="B20" i="2"/>
  <c r="Y24" i="4" l="1"/>
  <c r="V22" i="4"/>
  <c r="W23" i="4"/>
  <c r="Y23" i="4" s="1"/>
  <c r="B21" i="2"/>
  <c r="D21" i="2"/>
  <c r="C21" i="2"/>
  <c r="A22" i="2"/>
  <c r="AA24" i="4" l="1"/>
  <c r="V21" i="4"/>
  <c r="G22" i="2"/>
  <c r="W22" i="4"/>
  <c r="B22" i="2"/>
  <c r="E22" i="2"/>
  <c r="A23" i="2"/>
  <c r="Y22" i="4" l="1"/>
  <c r="H22" i="2" s="1"/>
  <c r="F22" i="2"/>
  <c r="V20" i="4"/>
  <c r="W21" i="4"/>
  <c r="F21" i="2" s="1"/>
  <c r="G21" i="2"/>
  <c r="E21" i="2"/>
  <c r="H23" i="2"/>
  <c r="G23" i="2"/>
  <c r="C23" i="2"/>
  <c r="E23" i="2"/>
  <c r="F23" i="2"/>
  <c r="A24" i="2"/>
  <c r="D23" i="2"/>
  <c r="B23" i="2"/>
  <c r="Y21" i="4" l="1"/>
  <c r="G20" i="2"/>
  <c r="V19" i="4"/>
  <c r="W20" i="4"/>
  <c r="E20" i="2"/>
  <c r="E24" i="2"/>
  <c r="B24" i="2"/>
  <c r="G24" i="2"/>
  <c r="A25" i="2"/>
  <c r="H24" i="2"/>
  <c r="F24" i="2"/>
  <c r="Y20" i="4" l="1"/>
  <c r="H20" i="2" s="1"/>
  <c r="F20" i="2"/>
  <c r="V18" i="4"/>
  <c r="G19" i="2"/>
  <c r="W19" i="4"/>
  <c r="E19" i="2"/>
  <c r="AA22" i="4"/>
  <c r="H21" i="2"/>
  <c r="B25" i="2"/>
  <c r="A26" i="2"/>
  <c r="H25" i="2"/>
  <c r="G25" i="2"/>
  <c r="F25" i="2"/>
  <c r="D25" i="2"/>
  <c r="C25" i="2"/>
  <c r="E25" i="2"/>
  <c r="V17" i="4" l="1"/>
  <c r="E18" i="2"/>
  <c r="W18" i="4"/>
  <c r="F18" i="2" s="1"/>
  <c r="G18" i="2"/>
  <c r="Y19" i="4"/>
  <c r="F19" i="2"/>
  <c r="H26" i="2"/>
  <c r="A27" i="2"/>
  <c r="E26" i="2"/>
  <c r="G26" i="2"/>
  <c r="F26" i="2"/>
  <c r="B26" i="2"/>
  <c r="AA20" i="4" l="1"/>
  <c r="H19" i="2"/>
  <c r="Y18" i="4"/>
  <c r="H18" i="2" s="1"/>
  <c r="G17" i="2"/>
  <c r="E17" i="2"/>
  <c r="V16" i="4"/>
  <c r="W17" i="4"/>
  <c r="F17" i="2" s="1"/>
  <c r="D27" i="2"/>
  <c r="H27" i="2"/>
  <c r="E27" i="2"/>
  <c r="A28" i="2"/>
  <c r="G27" i="2"/>
  <c r="F27" i="2"/>
  <c r="B27" i="2"/>
  <c r="C27" i="2"/>
  <c r="Y17" i="4" l="1"/>
  <c r="G16" i="2"/>
  <c r="E16" i="2"/>
  <c r="V15" i="4"/>
  <c r="W16" i="4"/>
  <c r="F16" i="2" s="1"/>
  <c r="H28" i="2"/>
  <c r="A29" i="2"/>
  <c r="F28" i="2"/>
  <c r="B28" i="2"/>
  <c r="E28" i="2"/>
  <c r="G28" i="2"/>
  <c r="Y16" i="4" l="1"/>
  <c r="H16" i="2" s="1"/>
  <c r="G15" i="2"/>
  <c r="V14" i="4"/>
  <c r="W15" i="4"/>
  <c r="F15" i="2" s="1"/>
  <c r="E15" i="2"/>
  <c r="AA18" i="4"/>
  <c r="H17" i="2"/>
  <c r="G29" i="2"/>
  <c r="H29" i="2"/>
  <c r="E29" i="2"/>
  <c r="F29" i="2"/>
  <c r="D29" i="2"/>
  <c r="A30" i="2"/>
  <c r="C29" i="2"/>
  <c r="B29" i="2"/>
  <c r="E14" i="2" l="1"/>
  <c r="V13" i="4"/>
  <c r="W14" i="4"/>
  <c r="F14" i="2" s="1"/>
  <c r="G14" i="2"/>
  <c r="Y15" i="4"/>
  <c r="B30" i="2"/>
  <c r="F30" i="2"/>
  <c r="H30" i="2"/>
  <c r="A31" i="2"/>
  <c r="E30" i="2"/>
  <c r="G30" i="2"/>
  <c r="H15" i="2" l="1"/>
  <c r="AA16" i="4"/>
  <c r="W13" i="4"/>
  <c r="F13" i="2" s="1"/>
  <c r="G13" i="2"/>
  <c r="V12" i="4"/>
  <c r="E13" i="2"/>
  <c r="Y14" i="4"/>
  <c r="H14" i="2" s="1"/>
  <c r="B31" i="2"/>
  <c r="F31" i="2"/>
  <c r="H31" i="2"/>
  <c r="G31" i="2"/>
  <c r="C31" i="2"/>
  <c r="E31" i="2"/>
  <c r="A32" i="2"/>
  <c r="D31" i="2"/>
  <c r="V11" i="4" l="1"/>
  <c r="V10" i="4" s="1"/>
  <c r="Y13" i="4"/>
  <c r="H13" i="2" s="1"/>
  <c r="AA14" i="4"/>
  <c r="W12" i="4"/>
  <c r="F12" i="2" s="1"/>
  <c r="E12" i="2"/>
  <c r="G12" i="2"/>
  <c r="B32" i="2"/>
  <c r="F32" i="2"/>
  <c r="E32" i="2"/>
  <c r="G32" i="2"/>
  <c r="H32" i="2"/>
  <c r="A33" i="2"/>
  <c r="G10" i="2" l="1"/>
  <c r="E10" i="2"/>
  <c r="W10" i="4"/>
  <c r="F10" i="2" s="1"/>
  <c r="Y12" i="4"/>
  <c r="H12" i="2" s="1"/>
  <c r="E33" i="2"/>
  <c r="A34" i="2"/>
  <c r="H33" i="2"/>
  <c r="B33" i="2"/>
  <c r="D33" i="2"/>
  <c r="C33" i="2"/>
  <c r="F33" i="2"/>
  <c r="G33" i="2"/>
  <c r="Y10" i="4" l="1"/>
  <c r="AA10" i="4" s="1"/>
  <c r="I10" i="2" s="1"/>
  <c r="H10" i="2"/>
  <c r="F34" i="2"/>
  <c r="B34" i="2"/>
  <c r="A35" i="2"/>
  <c r="H34" i="2"/>
  <c r="E34" i="2"/>
  <c r="G34" i="2"/>
  <c r="C35" i="2" l="1"/>
  <c r="D35" i="2"/>
  <c r="H35" i="2"/>
  <c r="A36" i="2"/>
  <c r="E35" i="2"/>
  <c r="G35" i="2"/>
  <c r="F35" i="2"/>
  <c r="B35" i="2"/>
  <c r="G36" i="2" l="1"/>
  <c r="B36" i="2"/>
  <c r="A37" i="2"/>
  <c r="F36" i="2"/>
  <c r="H36" i="2"/>
  <c r="E36" i="2"/>
  <c r="C37" i="2" l="1"/>
  <c r="B37" i="2"/>
  <c r="F37" i="2"/>
  <c r="H37" i="2"/>
  <c r="E37" i="2"/>
  <c r="G37" i="2"/>
  <c r="D37" i="2"/>
  <c r="A38" i="2"/>
  <c r="F38" i="2" l="1"/>
  <c r="H38" i="2"/>
  <c r="E38" i="2"/>
  <c r="G38" i="2"/>
  <c r="B38" i="2"/>
  <c r="A39" i="2"/>
  <c r="B39" i="2" l="1"/>
  <c r="G39" i="2"/>
  <c r="H39" i="2"/>
  <c r="D39" i="2"/>
  <c r="F39" i="2"/>
  <c r="C39" i="2"/>
  <c r="E39" i="2"/>
  <c r="A40" i="2"/>
  <c r="F40" i="2" l="1"/>
  <c r="G40" i="2"/>
  <c r="H40" i="2"/>
  <c r="E40" i="2"/>
  <c r="B40" i="2"/>
  <c r="A41" i="2"/>
  <c r="B41" i="2" l="1"/>
  <c r="A42" i="2"/>
  <c r="D41" i="2"/>
  <c r="C41" i="2"/>
  <c r="F41" i="2"/>
  <c r="H41" i="2"/>
  <c r="E41" i="2"/>
  <c r="G41" i="2"/>
  <c r="E42" i="2" l="1"/>
  <c r="F42" i="2"/>
  <c r="A43" i="2"/>
  <c r="G42" i="2"/>
  <c r="H42" i="2"/>
  <c r="B42" i="2"/>
  <c r="B43" i="2" l="1"/>
  <c r="F43" i="2"/>
  <c r="H43" i="2"/>
  <c r="A44" i="2"/>
  <c r="E43" i="2"/>
  <c r="G43" i="2"/>
  <c r="D43" i="2"/>
  <c r="C43" i="2"/>
  <c r="E44" i="2" l="1"/>
  <c r="A45" i="2"/>
  <c r="B44" i="2"/>
  <c r="G44" i="2"/>
  <c r="H44" i="2"/>
  <c r="F44" i="2"/>
  <c r="G45" i="2" l="1"/>
  <c r="D45" i="2"/>
  <c r="B45" i="2"/>
  <c r="F45" i="2"/>
  <c r="H45" i="2"/>
  <c r="A46" i="2"/>
  <c r="E45" i="2"/>
  <c r="C45" i="2"/>
  <c r="G46" i="2" l="1"/>
  <c r="H46" i="2"/>
  <c r="A47" i="2"/>
  <c r="F46" i="2"/>
  <c r="E46" i="2"/>
  <c r="B46" i="2"/>
  <c r="E47" i="2" l="1"/>
  <c r="D47" i="2"/>
  <c r="B47" i="2"/>
  <c r="G47" i="2"/>
  <c r="F47" i="2"/>
  <c r="H47" i="2"/>
  <c r="C47" i="2"/>
  <c r="A48" i="2"/>
  <c r="G48" i="2" l="1"/>
  <c r="F48" i="2"/>
  <c r="E48" i="2"/>
  <c r="H48" i="2"/>
  <c r="B48" i="2"/>
  <c r="A49" i="2"/>
  <c r="A50" i="2" s="1"/>
  <c r="B50" i="2" l="1"/>
  <c r="A51" i="2"/>
  <c r="E50" i="2"/>
  <c r="G50" i="2"/>
  <c r="F50" i="2"/>
  <c r="H50" i="2"/>
  <c r="E49" i="2"/>
  <c r="C49" i="2"/>
  <c r="F49" i="2"/>
  <c r="D49" i="2"/>
  <c r="G49" i="2"/>
  <c r="H49" i="2"/>
  <c r="B49" i="2"/>
  <c r="E11" i="2"/>
  <c r="W11" i="4"/>
  <c r="Y11" i="4" l="1"/>
  <c r="A52" i="2"/>
  <c r="D51" i="2"/>
  <c r="B51" i="2"/>
  <c r="C51" i="2"/>
  <c r="E51" i="2"/>
  <c r="G51" i="2"/>
  <c r="F51" i="2"/>
  <c r="H51" i="2"/>
  <c r="F11" i="2"/>
  <c r="G11" i="2"/>
  <c r="I11" i="3" l="1"/>
  <c r="AA11" i="4"/>
  <c r="AA13" i="4"/>
  <c r="I13" i="3"/>
  <c r="AA12" i="4"/>
  <c r="I12" i="3"/>
  <c r="B52" i="2"/>
  <c r="A53" i="2"/>
  <c r="E52" i="2"/>
  <c r="G52" i="2"/>
  <c r="F52" i="2"/>
  <c r="H52" i="2"/>
  <c r="H11" i="2"/>
  <c r="I8" i="3" l="1"/>
  <c r="E53" i="2"/>
  <c r="B53" i="2"/>
  <c r="A54" i="2"/>
  <c r="D53" i="2"/>
  <c r="C53" i="2"/>
  <c r="G53" i="2"/>
  <c r="F53" i="2"/>
  <c r="H53" i="2"/>
  <c r="I11" i="2"/>
  <c r="B54" i="2" l="1"/>
  <c r="A55" i="2"/>
  <c r="E54" i="2"/>
  <c r="G54" i="2"/>
  <c r="F54" i="2"/>
  <c r="H54" i="2"/>
  <c r="I12" i="2"/>
  <c r="E55" i="2" l="1"/>
  <c r="B55" i="2"/>
  <c r="A56" i="2"/>
  <c r="D55" i="2"/>
  <c r="C55" i="2"/>
  <c r="F55" i="2"/>
  <c r="G55" i="2"/>
  <c r="H55" i="2"/>
  <c r="I13" i="2"/>
  <c r="B56" i="2" l="1"/>
  <c r="A57" i="2"/>
  <c r="E56" i="2"/>
  <c r="G56" i="2"/>
  <c r="F56" i="2"/>
  <c r="H56" i="2"/>
  <c r="I14" i="2"/>
  <c r="E57" i="2" l="1"/>
  <c r="D57" i="2"/>
  <c r="A58" i="2"/>
  <c r="B57" i="2"/>
  <c r="C57" i="2"/>
  <c r="G57" i="2"/>
  <c r="F57" i="2"/>
  <c r="H57" i="2"/>
  <c r="I15" i="2"/>
  <c r="B58" i="2" l="1"/>
  <c r="A59" i="2"/>
  <c r="E58" i="2"/>
  <c r="G58" i="2"/>
  <c r="F58" i="2"/>
  <c r="H58" i="2"/>
  <c r="I16" i="2"/>
  <c r="E59" i="2" l="1"/>
  <c r="D59" i="2"/>
  <c r="A60" i="2"/>
  <c r="B59" i="2"/>
  <c r="C59" i="2"/>
  <c r="G59" i="2"/>
  <c r="F59" i="2"/>
  <c r="H59" i="2"/>
  <c r="I17" i="2"/>
  <c r="B60" i="2" l="1"/>
  <c r="A61" i="2"/>
  <c r="E60" i="2"/>
  <c r="G60" i="2"/>
  <c r="F60" i="2"/>
  <c r="H60" i="2"/>
  <c r="I18" i="2"/>
  <c r="E61" i="2" l="1"/>
  <c r="D61" i="2"/>
  <c r="A62" i="2"/>
  <c r="B61" i="2"/>
  <c r="C61" i="2"/>
  <c r="G61" i="2"/>
  <c r="F61" i="2"/>
  <c r="H61" i="2"/>
  <c r="I19" i="2"/>
  <c r="B62" i="2" l="1"/>
  <c r="A63" i="2"/>
  <c r="E62" i="2"/>
  <c r="G62" i="2"/>
  <c r="F62" i="2"/>
  <c r="H62" i="2"/>
  <c r="I20" i="2"/>
  <c r="E63" i="2" l="1"/>
  <c r="D63" i="2"/>
  <c r="A64" i="2"/>
  <c r="B63" i="2"/>
  <c r="C63" i="2"/>
  <c r="F63" i="2"/>
  <c r="G63" i="2"/>
  <c r="H63" i="2"/>
  <c r="I21" i="2"/>
  <c r="B64" i="2" l="1"/>
  <c r="A65" i="2"/>
  <c r="E64" i="2"/>
  <c r="G64" i="2"/>
  <c r="F64" i="2"/>
  <c r="H64" i="2"/>
  <c r="I22" i="2"/>
  <c r="E65" i="2" l="1"/>
  <c r="B65" i="2"/>
  <c r="D65" i="2"/>
  <c r="A66" i="2"/>
  <c r="C65" i="2"/>
  <c r="F65" i="2"/>
  <c r="G65" i="2"/>
  <c r="H65" i="2"/>
  <c r="I23" i="2"/>
  <c r="B66" i="2" l="1"/>
  <c r="A67" i="2"/>
  <c r="E66" i="2"/>
  <c r="G66" i="2"/>
  <c r="F66" i="2"/>
  <c r="H66" i="2"/>
  <c r="I24" i="2"/>
  <c r="E67" i="2" l="1"/>
  <c r="D67" i="2"/>
  <c r="A68" i="2"/>
  <c r="B67" i="2"/>
  <c r="C67" i="2"/>
  <c r="G67" i="2"/>
  <c r="F67" i="2"/>
  <c r="H67" i="2"/>
  <c r="I25" i="2"/>
  <c r="B68" i="2" l="1"/>
  <c r="E68" i="2"/>
  <c r="A69" i="2"/>
  <c r="G68" i="2"/>
  <c r="F68" i="2"/>
  <c r="H68" i="2"/>
  <c r="I26" i="2"/>
  <c r="E69" i="2" l="1"/>
  <c r="E8" i="2" s="1"/>
  <c r="D69" i="2"/>
  <c r="B69" i="2"/>
  <c r="C69" i="2"/>
  <c r="F69" i="2"/>
  <c r="F8" i="2" s="1"/>
  <c r="G69" i="2"/>
  <c r="G8" i="2" s="1"/>
  <c r="H69" i="2"/>
  <c r="H8" i="2" s="1"/>
  <c r="I27" i="2"/>
  <c r="C8" i="2" l="1"/>
  <c r="I28" i="2"/>
  <c r="I29" i="2" l="1"/>
  <c r="I30" i="2" l="1"/>
  <c r="I31" i="2" l="1"/>
  <c r="I32" i="2" l="1"/>
  <c r="I33" i="2" l="1"/>
  <c r="I34" i="2" l="1"/>
  <c r="I35" i="2" l="1"/>
  <c r="I36" i="2" l="1"/>
  <c r="I37" i="2" l="1"/>
  <c r="I38" i="2" l="1"/>
  <c r="I39" i="2" l="1"/>
  <c r="I40" i="2" l="1"/>
  <c r="I41" i="2" l="1"/>
  <c r="I42" i="2" l="1"/>
  <c r="I43" i="2" l="1"/>
  <c r="I44" i="2" l="1"/>
  <c r="I45" i="2" l="1"/>
  <c r="I46" i="2" l="1"/>
  <c r="I47" i="2" l="1"/>
  <c r="I48" i="2" l="1"/>
  <c r="I49" i="2" l="1"/>
  <c r="I50" i="2" l="1"/>
  <c r="I51" i="2" l="1"/>
  <c r="I52" i="2" l="1"/>
  <c r="I53" i="2" l="1"/>
  <c r="I54" i="2" l="1"/>
  <c r="I55" i="2" l="1"/>
  <c r="I56" i="2" l="1"/>
  <c r="I57" i="2" l="1"/>
  <c r="I58" i="2" l="1"/>
  <c r="I59" i="2" l="1"/>
  <c r="I60" i="2" l="1"/>
  <c r="I61" i="2" l="1"/>
  <c r="I62" i="2" l="1"/>
  <c r="I63" i="2" l="1"/>
  <c r="I64" i="2" l="1"/>
  <c r="I65" i="2" l="1"/>
  <c r="I66" i="2" l="1"/>
  <c r="I67" i="2" l="1"/>
  <c r="I68" i="2" l="1"/>
  <c r="I69" i="2" l="1"/>
  <c r="I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G. Wood</author>
  </authors>
  <commentList>
    <comment ref="F10" authorId="0" shapeId="0" xr:uid="{F8F91A67-99E4-4F52-94BA-24FD5913B668}">
      <text>
        <r>
          <rPr>
            <sz val="9"/>
            <color indexed="81"/>
            <rFont val="Tahoma"/>
            <family val="2"/>
          </rPr>
          <t>Due to rounding the total in row 42 may not truly be correct. NR Rounded column is used to adjust the amount principal is off by the rounding.</t>
        </r>
      </text>
    </comment>
  </commentList>
</comments>
</file>

<file path=xl/sharedStrings.xml><?xml version="1.0" encoding="utf-8"?>
<sst xmlns="http://schemas.openxmlformats.org/spreadsheetml/2006/main" count="95" uniqueCount="64">
  <si>
    <t>===&gt;</t>
  </si>
  <si>
    <t>TERM</t>
  </si>
  <si>
    <t>FISCAL YEAR END</t>
  </si>
  <si>
    <t>03/31</t>
  </si>
  <si>
    <t>ESTIMATE OF DEBT SERVICE</t>
  </si>
  <si>
    <t>DATE</t>
  </si>
  <si>
    <t>PRINCIPAL</t>
  </si>
  <si>
    <t>RATE</t>
  </si>
  <si>
    <t>INTEREST</t>
  </si>
  <si>
    <t>TOTAL</t>
  </si>
  <si>
    <t>ANNUAL
DEBT
SERVICE</t>
  </si>
  <si>
    <t>TOTALS</t>
  </si>
  <si>
    <t>CNR</t>
  </si>
  <si>
    <t>NR</t>
  </si>
  <si>
    <t>R</t>
  </si>
  <si>
    <t>CR</t>
  </si>
  <si>
    <t>CNR-CR</t>
  </si>
  <si>
    <t>FORMULA VALUES</t>
  </si>
  <si>
    <t>Level Principal Amount</t>
  </si>
  <si>
    <t>Adjustment Amount</t>
  </si>
  <si>
    <t>DROP DOWN VALUES</t>
  </si>
  <si>
    <t>06/30</t>
  </si>
  <si>
    <t>09/30</t>
  </si>
  <si>
    <t>12/31</t>
  </si>
  <si>
    <t>LEVEL DEBT</t>
  </si>
  <si>
    <t>LEVEL PRINCIPAL</t>
  </si>
  <si>
    <t>ANNUAL DEBT SERVICE</t>
  </si>
  <si>
    <t>LEVEL DEBT PROGRAMMING</t>
  </si>
  <si>
    <t>BORROWER NAME</t>
  </si>
  <si>
    <t>Authority</t>
  </si>
  <si>
    <t>DWSRF</t>
  </si>
  <si>
    <t>CWSRF</t>
  </si>
  <si>
    <t>Gen Res/SRRF</t>
  </si>
  <si>
    <t>YES</t>
  </si>
  <si>
    <t>MMBB FEE</t>
  </si>
  <si>
    <t>FIXED</t>
  </si>
  <si>
    <t>VARIABLE</t>
  </si>
  <si>
    <t>NO</t>
  </si>
  <si>
    <t>ROUND LEVEL DEBT</t>
  </si>
  <si>
    <t>Interest &amp; Principal:</t>
  </si>
  <si>
    <t>FY</t>
  </si>
  <si>
    <t>Rounding Difference</t>
  </si>
  <si>
    <t>NR Rounded</t>
  </si>
  <si>
    <t>Difference:</t>
  </si>
  <si>
    <t>DIRECTIONS:</t>
  </si>
  <si>
    <t>STEP 6: Click on the tab labeled "Level Debt" or "Level Principal" to view the estimate.</t>
  </si>
  <si>
    <t>Please note estimates generated using this file are for estimate purposes only and actual borrowing costs may vary.</t>
  </si>
  <si>
    <t>FINANCING AMOUNT</t>
  </si>
  <si>
    <t>STEP 1: Click in cell D10 and enter the applicant's name.</t>
  </si>
  <si>
    <t>STEP 2: Click in cell D12 and enter the financing amount.</t>
  </si>
  <si>
    <t>STEP 3: Click in cell D14, click on the dropdown arrow and select the financing term, 1-30 years.</t>
  </si>
  <si>
    <t>STEP 4: Click in cell D16, click on the dropdown arrow and select the applicant's fiscal year end.</t>
  </si>
  <si>
    <t xml:space="preserve">  DATED DATE</t>
  </si>
  <si>
    <t xml:space="preserve">  FIRST COUPON</t>
  </si>
  <si>
    <t xml:space="preserve">  FIRST MATURITY</t>
  </si>
  <si>
    <t xml:space="preserve">  LAST MATURITY</t>
  </si>
  <si>
    <t xml:space="preserve">  MMBB FEE</t>
  </si>
  <si>
    <t xml:space="preserve">  Interest Rate</t>
  </si>
  <si>
    <t>Interest:</t>
  </si>
  <si>
    <t>DEBT SERVICE</t>
  </si>
  <si>
    <t xml:space="preserve">  DHHS PROJ. MNGMT FEE</t>
  </si>
  <si>
    <t>DHHS PROJ MNGMT FEE</t>
  </si>
  <si>
    <t>DHHS ADMIN FEE</t>
  </si>
  <si>
    <t>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</si>
</sst>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;@"/>
    <numFmt numFmtId="165" formatCode="0.000%"/>
    <numFmt numFmtId="166" formatCode="mm/dd/yyyy;@"/>
    <numFmt numFmtId="167" formatCode="0.0"/>
  </numFmts>
  <fonts count="16" x14ac:knownFonts="1">
    <font>
      <sz val="12"/>
      <name val="Helv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b/>
      <sz val="10"/>
      <color indexed="62"/>
      <name val="Arial"/>
      <family val="2"/>
    </font>
    <font>
      <sz val="12"/>
      <name val="Helv"/>
    </font>
    <font>
      <sz val="9"/>
      <color indexed="81"/>
      <name val="Tahoma"/>
      <family val="2"/>
    </font>
    <font>
      <b/>
      <sz val="12"/>
      <color indexed="6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/>
    <xf numFmtId="39" fontId="5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39" fontId="7" fillId="0" borderId="0" xfId="0" quotePrefix="1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43" fontId="1" fillId="0" borderId="5" xfId="1" applyFont="1" applyBorder="1" applyAlignment="1" applyProtection="1">
      <alignment horizontal="center" vertical="center"/>
    </xf>
    <xf numFmtId="165" fontId="1" fillId="0" borderId="5" xfId="1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center"/>
    </xf>
    <xf numFmtId="166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 applyProtection="1">
      <alignment horizontal="center"/>
    </xf>
    <xf numFmtId="39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horizontal="center"/>
    </xf>
    <xf numFmtId="4" fontId="0" fillId="0" borderId="0" xfId="0" applyNumberFormat="1"/>
    <xf numFmtId="43" fontId="1" fillId="0" borderId="0" xfId="1" applyFont="1" applyProtection="1"/>
    <xf numFmtId="43" fontId="5" fillId="0" borderId="0" xfId="1" applyFont="1" applyAlignment="1" applyProtection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3" fontId="1" fillId="0" borderId="4" xfId="1" applyFont="1" applyBorder="1" applyAlignment="1" applyProtection="1">
      <alignment horizontal="center"/>
    </xf>
    <xf numFmtId="165" fontId="1" fillId="0" borderId="4" xfId="0" applyNumberFormat="1" applyFont="1" applyBorder="1" applyAlignment="1">
      <alignment horizontal="center"/>
    </xf>
    <xf numFmtId="43" fontId="1" fillId="0" borderId="0" xfId="1" applyFont="1" applyBorder="1" applyProtection="1"/>
    <xf numFmtId="43" fontId="1" fillId="0" borderId="0" xfId="1" applyFont="1" applyAlignment="1" applyProtection="1"/>
    <xf numFmtId="43" fontId="0" fillId="0" borderId="0" xfId="1" applyFont="1" applyProtection="1"/>
    <xf numFmtId="165" fontId="0" fillId="0" borderId="0" xfId="0" applyNumberFormat="1"/>
    <xf numFmtId="0" fontId="7" fillId="0" borderId="0" xfId="0" applyFont="1"/>
    <xf numFmtId="0" fontId="9" fillId="0" borderId="0" xfId="0" applyFont="1"/>
    <xf numFmtId="0" fontId="1" fillId="0" borderId="0" xfId="0" quotePrefix="1" applyFont="1"/>
    <xf numFmtId="164" fontId="1" fillId="0" borderId="0" xfId="0" applyNumberFormat="1" applyFont="1" applyAlignment="1">
      <alignment horizontal="center"/>
    </xf>
    <xf numFmtId="43" fontId="1" fillId="0" borderId="0" xfId="1" applyFont="1" applyFill="1" applyBorder="1" applyProtection="1"/>
    <xf numFmtId="167" fontId="1" fillId="0" borderId="0" xfId="0" applyNumberFormat="1" applyFont="1"/>
    <xf numFmtId="0" fontId="9" fillId="0" borderId="0" xfId="0" applyFont="1" applyAlignment="1">
      <alignment horizontal="left"/>
    </xf>
    <xf numFmtId="16" fontId="1" fillId="0" borderId="0" xfId="0" quotePrefix="1" applyNumberFormat="1" applyFont="1"/>
    <xf numFmtId="43" fontId="1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14" fontId="1" fillId="0" borderId="0" xfId="0" applyNumberFormat="1" applyFont="1" applyAlignment="1" applyProtection="1">
      <alignment horizontal="left"/>
      <protection locked="0"/>
    </xf>
    <xf numFmtId="43" fontId="1" fillId="0" borderId="0" xfId="2" applyFont="1" applyProtection="1"/>
    <xf numFmtId="43" fontId="1" fillId="0" borderId="0" xfId="1" applyFont="1" applyFill="1" applyProtection="1"/>
    <xf numFmtId="0" fontId="1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/>
    </xf>
    <xf numFmtId="39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horizontal="center" vertical="top" wrapText="1"/>
    </xf>
    <xf numFmtId="43" fontId="1" fillId="0" borderId="4" xfId="1" applyFont="1" applyBorder="1" applyAlignment="1" applyProtection="1">
      <alignment horizontal="center" vertical="top"/>
    </xf>
    <xf numFmtId="165" fontId="1" fillId="0" borderId="4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right"/>
    </xf>
    <xf numFmtId="43" fontId="1" fillId="0" borderId="0" xfId="1" applyFont="1" applyBorder="1" applyAlignment="1" applyProtection="1">
      <alignment horizontal="center" vertical="top"/>
    </xf>
    <xf numFmtId="165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14" fontId="2" fillId="0" borderId="0" xfId="0" applyNumberFormat="1" applyFont="1" applyAlignment="1" applyProtection="1">
      <alignment horizontal="left"/>
      <protection locked="0"/>
    </xf>
    <xf numFmtId="39" fontId="1" fillId="4" borderId="0" xfId="0" applyNumberFormat="1" applyFont="1" applyFill="1"/>
    <xf numFmtId="0" fontId="7" fillId="0" borderId="0" xfId="0" applyFont="1" applyAlignment="1">
      <alignment horizontal="center" vertical="top"/>
    </xf>
    <xf numFmtId="39" fontId="3" fillId="2" borderId="3" xfId="0" applyNumberFormat="1" applyFont="1" applyFill="1" applyBorder="1" applyProtection="1">
      <protection locked="0"/>
    </xf>
    <xf numFmtId="0" fontId="14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0" fontId="11" fillId="0" borderId="0" xfId="0" applyFont="1"/>
    <xf numFmtId="14" fontId="1" fillId="0" borderId="0" xfId="0" applyNumberFormat="1" applyFont="1" applyAlignment="1">
      <alignment horizontal="center" vertical="top"/>
    </xf>
    <xf numFmtId="14" fontId="1" fillId="0" borderId="4" xfId="0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 vertical="top"/>
    </xf>
    <xf numFmtId="37" fontId="3" fillId="2" borderId="3" xfId="0" applyNumberFormat="1" applyFont="1" applyFill="1" applyBorder="1" applyProtection="1">
      <protection locked="0"/>
    </xf>
    <xf numFmtId="16" fontId="3" fillId="3" borderId="3" xfId="0" quotePrefix="1" applyNumberFormat="1" applyFont="1" applyFill="1" applyBorder="1" applyProtection="1">
      <protection locked="0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0" fontId="3" fillId="2" borderId="3" xfId="4" applyNumberFormat="1" applyFont="1" applyFill="1" applyBorder="1" applyProtection="1">
      <protection locked="0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</cellXfs>
  <cellStyles count="5">
    <cellStyle name="Comma" xfId="2" builtinId="3"/>
    <cellStyle name="Comma 2" xfId="1" xr:uid="{00000000-0005-0000-0000-000001000000}"/>
    <cellStyle name="Normal" xfId="0" builtinId="0"/>
    <cellStyle name="Normal 2" xfId="3" xr:uid="{933CAE58-D238-451A-BE5D-DEF8C14725E8}"/>
    <cellStyle name="Percent" xfId="4" builtinId="5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3"/>
  <sheetViews>
    <sheetView tabSelected="1" workbookViewId="0">
      <selection activeCell="C10" sqref="C10:D10"/>
    </sheetView>
  </sheetViews>
  <sheetFormatPr defaultRowHeight="12.75" x14ac:dyDescent="0.2"/>
  <cols>
    <col min="1" max="1" width="19.109375" style="1" customWidth="1"/>
    <col min="2" max="2" width="4.33203125" style="1" bestFit="1" customWidth="1"/>
    <col min="3" max="3" width="13" style="1" customWidth="1"/>
    <col min="4" max="4" width="12.21875" style="1" customWidth="1"/>
    <col min="5" max="5" width="13.33203125" style="1" customWidth="1"/>
    <col min="6" max="6" width="17.77734375" style="1" customWidth="1"/>
    <col min="7" max="16384" width="8.88671875" style="1"/>
  </cols>
  <sheetData>
    <row r="1" spans="1:6" ht="15.75" x14ac:dyDescent="0.25">
      <c r="A1" s="91" t="s">
        <v>44</v>
      </c>
      <c r="B1" s="91"/>
      <c r="C1" s="91"/>
      <c r="D1" s="91"/>
      <c r="E1" s="91"/>
    </row>
    <row r="2" spans="1:6" ht="15" x14ac:dyDescent="0.2">
      <c r="A2" s="92" t="s">
        <v>48</v>
      </c>
      <c r="B2" s="92"/>
      <c r="C2" s="92"/>
      <c r="D2" s="92"/>
      <c r="E2" s="92"/>
      <c r="F2" s="92"/>
    </row>
    <row r="3" spans="1:6" ht="15" x14ac:dyDescent="0.2">
      <c r="A3" s="92" t="s">
        <v>49</v>
      </c>
      <c r="B3" s="92"/>
      <c r="C3" s="92"/>
      <c r="D3" s="92"/>
      <c r="E3" s="92"/>
      <c r="F3" s="92"/>
    </row>
    <row r="4" spans="1:6" ht="15" x14ac:dyDescent="0.2">
      <c r="A4" s="87" t="s">
        <v>50</v>
      </c>
      <c r="B4" s="87"/>
      <c r="C4" s="87"/>
      <c r="D4" s="87"/>
      <c r="E4" s="87"/>
      <c r="F4" s="2"/>
    </row>
    <row r="5" spans="1:6" ht="15" x14ac:dyDescent="0.2">
      <c r="A5" s="87" t="s">
        <v>51</v>
      </c>
      <c r="B5" s="87"/>
      <c r="C5" s="87"/>
      <c r="D5" s="87"/>
      <c r="E5" s="87"/>
      <c r="F5" s="2"/>
    </row>
    <row r="6" spans="1:6" ht="15" x14ac:dyDescent="0.2">
      <c r="A6" s="87" t="s">
        <v>45</v>
      </c>
      <c r="B6" s="87"/>
      <c r="C6" s="87"/>
      <c r="D6" s="87"/>
      <c r="E6" s="87"/>
      <c r="F6" s="2"/>
    </row>
    <row r="8" spans="1:6" ht="28.5" customHeight="1" x14ac:dyDescent="0.25">
      <c r="A8" s="90" t="s">
        <v>46</v>
      </c>
      <c r="B8" s="90"/>
      <c r="C8" s="90"/>
      <c r="D8" s="90"/>
      <c r="E8" s="90"/>
      <c r="F8" s="90"/>
    </row>
    <row r="10" spans="1:6" ht="15.75" x14ac:dyDescent="0.25">
      <c r="A10" s="76" t="s">
        <v>28</v>
      </c>
      <c r="B10" s="2" t="s">
        <v>0</v>
      </c>
      <c r="C10" s="93"/>
      <c r="D10" s="94"/>
    </row>
    <row r="11" spans="1:6" x14ac:dyDescent="0.2">
      <c r="A11" s="53"/>
      <c r="B11" s="2"/>
      <c r="C11" s="56"/>
      <c r="D11" s="56"/>
    </row>
    <row r="12" spans="1:6" ht="15.75" x14ac:dyDescent="0.25">
      <c r="A12" s="76" t="s">
        <v>47</v>
      </c>
      <c r="B12" s="2" t="s">
        <v>0</v>
      </c>
      <c r="C12" s="75"/>
      <c r="D12" s="55"/>
    </row>
    <row r="14" spans="1:6" ht="15.75" x14ac:dyDescent="0.25">
      <c r="A14" s="76" t="s">
        <v>1</v>
      </c>
      <c r="B14" s="2" t="s">
        <v>0</v>
      </c>
      <c r="C14" s="85"/>
    </row>
    <row r="15" spans="1:6" x14ac:dyDescent="0.2">
      <c r="D15" s="48"/>
      <c r="E15" s="22"/>
    </row>
    <row r="16" spans="1:6" ht="15.75" x14ac:dyDescent="0.25">
      <c r="A16" s="76" t="s">
        <v>2</v>
      </c>
      <c r="B16" s="2" t="s">
        <v>0</v>
      </c>
      <c r="C16" s="86"/>
      <c r="D16" s="72"/>
      <c r="E16" s="22"/>
    </row>
    <row r="18" spans="1:3" ht="15.75" x14ac:dyDescent="0.25">
      <c r="A18" s="76" t="s">
        <v>63</v>
      </c>
      <c r="B18" s="2" t="s">
        <v>0</v>
      </c>
      <c r="C18" s="89"/>
    </row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</sheetData>
  <sheetProtection algorithmName="SHA-512" hashValue="zy6NXI+cOCyPXYNAd2YsbMR5GJBfFVB+BoWpoUIgXCb30ZX5Hl2Bv+TPzgzmbgx1WOB5LCWNx2ARTOtuHKfrBg==" saltValue="th/0l3BzX8XmWSmQU3JhIQ==" spinCount="100000" sheet="1" objects="1" scenarios="1"/>
  <protectedRanges>
    <protectedRange password="9E21" sqref="C14 C10:C12 C18" name="Range1"/>
  </protectedRanges>
  <mergeCells count="5">
    <mergeCell ref="A8:F8"/>
    <mergeCell ref="A1:E1"/>
    <mergeCell ref="A2:F2"/>
    <mergeCell ref="A3:F3"/>
    <mergeCell ref="C10:D10"/>
  </mergeCells>
  <pageMargins left="0.2" right="0.2" top="0.25" bottom="0.2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00000000-0002-0000-0000-000000000000}">
          <x14:formula1>
            <xm:f>Calculations!$A$84:$A$87</xm:f>
          </x14:formula1>
          <xm:sqref>C16</xm:sqref>
        </x14:dataValidation>
        <x14:dataValidation type="list" allowBlank="1" showInputMessage="1" showErrorMessage="1" xr:uid="{CEB34290-F8FE-40D4-B6FE-DE5885B129DB}">
          <x14:formula1>
            <xm:f>Calculations!$A$52:$A$81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76"/>
  <sheetViews>
    <sheetView workbookViewId="0">
      <pane ySplit="8" topLeftCell="A9" activePane="bottomLeft" state="frozen"/>
      <selection pane="bottomLeft" activeCell="G8" sqref="G8"/>
    </sheetView>
  </sheetViews>
  <sheetFormatPr defaultColWidth="8.88671875" defaultRowHeight="12.75" customHeight="1" x14ac:dyDescent="0.25"/>
  <cols>
    <col min="1" max="1" width="7.21875" customWidth="1"/>
    <col min="2" max="2" width="11.77734375" style="23" customWidth="1"/>
    <col min="3" max="3" width="13.33203125" customWidth="1"/>
    <col min="4" max="4" width="8.77734375" customWidth="1"/>
    <col min="5" max="8" width="13.33203125" customWidth="1"/>
    <col min="9" max="9" width="13.33203125" style="24" customWidth="1"/>
    <col min="10" max="14" width="8.88671875" customWidth="1"/>
    <col min="16" max="35" width="8.88671875" customWidth="1"/>
  </cols>
  <sheetData>
    <row r="1" spans="1:14" ht="12.95" customHeight="1" x14ac:dyDescent="0.25">
      <c r="A1" s="3"/>
      <c r="B1" s="4"/>
      <c r="C1" s="1"/>
      <c r="D1" s="1"/>
      <c r="E1" s="1"/>
      <c r="F1" s="1"/>
      <c r="G1" s="1"/>
      <c r="H1" s="1"/>
      <c r="I1" s="5"/>
    </row>
    <row r="2" spans="1:14" ht="18.75" customHeight="1" x14ac:dyDescent="0.25">
      <c r="A2" s="95" t="s">
        <v>4</v>
      </c>
      <c r="B2" s="95"/>
      <c r="C2" s="95"/>
      <c r="D2" s="95"/>
      <c r="E2" s="95"/>
      <c r="F2" s="95"/>
      <c r="G2" s="95"/>
      <c r="H2" s="95"/>
      <c r="I2" s="95"/>
    </row>
    <row r="3" spans="1:14" s="1" customFormat="1" ht="12.9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14" s="7" customFormat="1" ht="12.95" customHeight="1" x14ac:dyDescent="0.25">
      <c r="A4" s="96" t="str">
        <f>IF(Inputs!C10="","", Inputs!C10)</f>
        <v/>
      </c>
      <c r="B4" s="96"/>
      <c r="C4" s="96"/>
      <c r="D4" s="96"/>
      <c r="E4" s="96"/>
      <c r="F4" s="96"/>
      <c r="G4" s="96"/>
      <c r="H4" s="96"/>
      <c r="I4" s="96"/>
    </row>
    <row r="5" spans="1:14" s="7" customFormat="1" ht="12.95" customHeight="1" x14ac:dyDescent="0.2">
      <c r="A5" s="97" t="str">
        <f ca="1" xml:space="preserve"> "PREPARED ON " &amp; TEXT(NOW(), "mm/dd/yyyy")</f>
        <v>PREPARED ON 02/25/2026</v>
      </c>
      <c r="B5" s="97"/>
      <c r="C5" s="97"/>
      <c r="D5" s="97"/>
      <c r="E5" s="97"/>
      <c r="F5" s="97"/>
      <c r="G5" s="97"/>
      <c r="H5" s="97"/>
      <c r="I5" s="97"/>
      <c r="J5" s="44"/>
      <c r="K5" s="44"/>
      <c r="L5" s="44"/>
      <c r="M5" s="44"/>
      <c r="N5" s="44"/>
    </row>
    <row r="6" spans="1:14" s="1" customFormat="1" ht="12.95" customHeight="1" x14ac:dyDescent="0.25">
      <c r="A6" s="6"/>
      <c r="B6" s="6"/>
      <c r="C6" s="6"/>
      <c r="D6" s="6"/>
      <c r="E6" s="6"/>
      <c r="F6" s="6"/>
      <c r="G6" s="6"/>
      <c r="H6" s="8"/>
      <c r="I6" s="9"/>
    </row>
    <row r="7" spans="1:14" s="1" customFormat="1" ht="45" customHeight="1" thickBot="1" x14ac:dyDescent="0.25">
      <c r="A7" s="10"/>
      <c r="B7" s="11" t="s">
        <v>5</v>
      </c>
      <c r="C7" s="10" t="s">
        <v>6</v>
      </c>
      <c r="D7" s="10" t="s">
        <v>7</v>
      </c>
      <c r="E7" s="10" t="s">
        <v>8</v>
      </c>
      <c r="F7" s="10" t="s">
        <v>34</v>
      </c>
      <c r="G7" s="10" t="s">
        <v>62</v>
      </c>
      <c r="H7" s="10" t="s">
        <v>9</v>
      </c>
      <c r="I7" s="12" t="s">
        <v>10</v>
      </c>
    </row>
    <row r="8" spans="1:14" s="1" customFormat="1" ht="18.75" customHeight="1" thickBot="1" x14ac:dyDescent="0.25">
      <c r="A8" s="13" t="s">
        <v>11</v>
      </c>
      <c r="B8" s="14"/>
      <c r="C8" s="15">
        <f ca="1">SUM(C9:C69)</f>
        <v>0</v>
      </c>
      <c r="D8" s="16"/>
      <c r="E8" s="15">
        <f ca="1">SUM(E9:E69)</f>
        <v>0</v>
      </c>
      <c r="F8" s="15">
        <f t="shared" ref="F8:G8" ca="1" si="0">SUM(F9:F69)</f>
        <v>0</v>
      </c>
      <c r="G8" s="15">
        <f t="shared" ca="1" si="0"/>
        <v>0</v>
      </c>
      <c r="H8" s="15">
        <f ca="1">SUM(H9:H69)</f>
        <v>0</v>
      </c>
      <c r="I8" s="15">
        <f ca="1">SUM(I9:I69)</f>
        <v>0</v>
      </c>
    </row>
    <row r="9" spans="1:14" s="1" customFormat="1" ht="12.75" customHeight="1" x14ac:dyDescent="0.2">
      <c r="A9" s="3"/>
      <c r="B9" s="18"/>
      <c r="C9" s="17"/>
      <c r="D9" s="19"/>
      <c r="E9" s="17"/>
      <c r="F9" s="17"/>
      <c r="G9" s="17"/>
      <c r="H9" s="17"/>
      <c r="I9" s="17"/>
    </row>
    <row r="10" spans="1:14" s="1" customFormat="1" ht="12.75" customHeight="1" x14ac:dyDescent="0.2">
      <c r="A10" s="3" t="str">
        <f ca="1">IF(Calculations!S10&gt;Calculations!$B$12,"",IF(A9="",1,A9+1))</f>
        <v/>
      </c>
      <c r="B10" s="18" t="str">
        <f ca="1">IF(A10="","",Calculations!S10)</f>
        <v/>
      </c>
      <c r="C10" s="17" t="str">
        <f ca="1">IF(A10="","",Calculations!T10)</f>
        <v/>
      </c>
      <c r="D10" s="19"/>
      <c r="E10" s="17" t="str">
        <f ca="1">IF(A10="","",Calculations!V10)</f>
        <v/>
      </c>
      <c r="F10" s="17" t="str">
        <f ca="1">IF(A10="","",Calculations!W10)</f>
        <v/>
      </c>
      <c r="G10" s="17" t="str">
        <f ca="1">IF(A10="","",Calculations!X10)</f>
        <v/>
      </c>
      <c r="H10" s="17" t="str">
        <f ca="1">IF(A10="","",Calculations!Y10)</f>
        <v/>
      </c>
      <c r="I10" s="43" t="str">
        <f ca="1">IF(A10="","",Calculations!AA10)</f>
        <v/>
      </c>
    </row>
    <row r="11" spans="1:14" s="1" customFormat="1" ht="12.75" customHeight="1" x14ac:dyDescent="0.2">
      <c r="A11" s="3" t="str">
        <f ca="1">IF(Calculations!S11&gt;Calculations!$B$12,"",IF(A10="",1,A10+1))</f>
        <v/>
      </c>
      <c r="B11" s="18" t="str">
        <f ca="1">IF(A11="","",Calculations!S11)</f>
        <v/>
      </c>
      <c r="C11" s="17" t="str">
        <f ca="1">IF(A11="","",Calculations!T11)</f>
        <v/>
      </c>
      <c r="D11" s="19" t="str">
        <f ca="1">IF(A11="","",Calculations!U11)</f>
        <v/>
      </c>
      <c r="E11" s="17" t="str">
        <f ca="1">IF(A11="","",Calculations!V11)</f>
        <v/>
      </c>
      <c r="F11" s="17" t="str">
        <f ca="1">IF(A11="","",Calculations!W11)</f>
        <v/>
      </c>
      <c r="G11" s="17" t="str">
        <f ca="1">IF(A11="","",Calculations!X11)</f>
        <v/>
      </c>
      <c r="H11" s="43" t="str">
        <f ca="1">IF(A11="","",Calculations!Y11)</f>
        <v/>
      </c>
      <c r="I11" s="17" t="str">
        <f ca="1">IF(A11="","",Calculations!AA11)</f>
        <v/>
      </c>
    </row>
    <row r="12" spans="1:14" s="1" customFormat="1" ht="12.75" customHeight="1" x14ac:dyDescent="0.2">
      <c r="A12" s="3" t="str">
        <f ca="1">IF(Calculations!S12&gt;Calculations!$B$12, "",A11+1)</f>
        <v/>
      </c>
      <c r="B12" s="18" t="str">
        <f ca="1">IF(A12="","",Calculations!S12)</f>
        <v/>
      </c>
      <c r="C12" s="17"/>
      <c r="D12" s="19"/>
      <c r="E12" s="17" t="str">
        <f ca="1">IF(A12="","",Calculations!V12)</f>
        <v/>
      </c>
      <c r="F12" s="17" t="str">
        <f ca="1">IF(A12="","",Calculations!W12)</f>
        <v/>
      </c>
      <c r="G12" s="17" t="str">
        <f ca="1">IF(A12="","",Calculations!X12)</f>
        <v/>
      </c>
      <c r="H12" s="17" t="str">
        <f ca="1">IF(A12="","",Calculations!Y12)</f>
        <v/>
      </c>
      <c r="I12" s="17" t="str">
        <f ca="1">IF(A12="","",Calculations!AA12)</f>
        <v/>
      </c>
      <c r="K12" s="20"/>
    </row>
    <row r="13" spans="1:14" s="1" customFormat="1" ht="12.75" customHeight="1" x14ac:dyDescent="0.2">
      <c r="A13" s="3" t="str">
        <f ca="1">IF(Calculations!S13&gt;Calculations!$B$12, "",A12+1)</f>
        <v/>
      </c>
      <c r="B13" s="18" t="str">
        <f ca="1">IF(A13="","",Calculations!S13)</f>
        <v/>
      </c>
      <c r="C13" s="17" t="str">
        <f ca="1">IF(A13="","",Calculations!T13)</f>
        <v/>
      </c>
      <c r="D13" s="19" t="str">
        <f ca="1">IF(A13="","",Calculations!U13)</f>
        <v/>
      </c>
      <c r="E13" s="17" t="str">
        <f ca="1">IF(A13="","",Calculations!V13)</f>
        <v/>
      </c>
      <c r="F13" s="17" t="str">
        <f ca="1">IF(A13="","",Calculations!W13)</f>
        <v/>
      </c>
      <c r="G13" s="17" t="str">
        <f ca="1">IF(A13="","",Calculations!X13)</f>
        <v/>
      </c>
      <c r="H13" s="17" t="str">
        <f ca="1">IF(A13="","",Calculations!Y13)</f>
        <v/>
      </c>
      <c r="I13" s="17" t="str">
        <f ca="1">IF(A13="","",Calculations!AA13)</f>
        <v/>
      </c>
    </row>
    <row r="14" spans="1:14" s="1" customFormat="1" ht="12.75" customHeight="1" x14ac:dyDescent="0.2">
      <c r="A14" s="3" t="str">
        <f ca="1">IF(Calculations!S14&gt;Calculations!$B$12, "",A13+1)</f>
        <v/>
      </c>
      <c r="B14" s="18" t="str">
        <f ca="1">IF(A14="","",Calculations!S14)</f>
        <v/>
      </c>
      <c r="C14" s="17"/>
      <c r="D14" s="19"/>
      <c r="E14" s="17" t="str">
        <f ca="1">IF(A14="","",Calculations!V14)</f>
        <v/>
      </c>
      <c r="F14" s="17" t="str">
        <f ca="1">IF(A14="","",Calculations!W14)</f>
        <v/>
      </c>
      <c r="G14" s="17" t="str">
        <f ca="1">IF(A14="","",Calculations!X14)</f>
        <v/>
      </c>
      <c r="H14" s="17" t="str">
        <f ca="1">IF(A14="","",Calculations!Y14)</f>
        <v/>
      </c>
      <c r="I14" s="17" t="str">
        <f ca="1">IF(A14="","",Calculations!AA14)</f>
        <v/>
      </c>
    </row>
    <row r="15" spans="1:14" s="1" customFormat="1" ht="12.75" customHeight="1" x14ac:dyDescent="0.2">
      <c r="A15" s="3" t="str">
        <f ca="1">IF(Calculations!S15&gt;Calculations!$B$12, "",A14+1)</f>
        <v/>
      </c>
      <c r="B15" s="18" t="str">
        <f ca="1">IF(A15="","",Calculations!S15)</f>
        <v/>
      </c>
      <c r="C15" s="17" t="str">
        <f ca="1">IF(A15="","",Calculations!T15)</f>
        <v/>
      </c>
      <c r="D15" s="19" t="str">
        <f ca="1">IF(A15="","",Calculations!U15)</f>
        <v/>
      </c>
      <c r="E15" s="17" t="str">
        <f ca="1">IF(A15="","",Calculations!V15)</f>
        <v/>
      </c>
      <c r="F15" s="17" t="str">
        <f ca="1">IF(A15="","",Calculations!W15)</f>
        <v/>
      </c>
      <c r="G15" s="17" t="str">
        <f ca="1">IF(A15="","",Calculations!X15)</f>
        <v/>
      </c>
      <c r="H15" s="17" t="str">
        <f ca="1">IF(A15="","",Calculations!Y15)</f>
        <v/>
      </c>
      <c r="I15" s="17" t="str">
        <f ca="1">IF(A15="","",Calculations!AA15)</f>
        <v/>
      </c>
    </row>
    <row r="16" spans="1:14" s="1" customFormat="1" ht="12.75" customHeight="1" x14ac:dyDescent="0.2">
      <c r="A16" s="3" t="str">
        <f ca="1">IF(Calculations!S16&gt;Calculations!$B$12, "",A15+1)</f>
        <v/>
      </c>
      <c r="B16" s="18" t="str">
        <f ca="1">IF(A16="","",Calculations!S16)</f>
        <v/>
      </c>
      <c r="C16" s="17"/>
      <c r="D16" s="19"/>
      <c r="E16" s="17" t="str">
        <f ca="1">IF(A16="","",Calculations!V16)</f>
        <v/>
      </c>
      <c r="F16" s="17" t="str">
        <f ca="1">IF(A16="","",Calculations!W16)</f>
        <v/>
      </c>
      <c r="G16" s="17" t="str">
        <f ca="1">IF(A16="","",Calculations!X16)</f>
        <v/>
      </c>
      <c r="H16" s="17" t="str">
        <f ca="1">IF(A16="","",Calculations!Y16)</f>
        <v/>
      </c>
      <c r="I16" s="17" t="str">
        <f ca="1">IF(A16="","",Calculations!AA16)</f>
        <v/>
      </c>
    </row>
    <row r="17" spans="1:9" s="1" customFormat="1" ht="12.75" customHeight="1" x14ac:dyDescent="0.2">
      <c r="A17" s="3" t="str">
        <f ca="1">IF(Calculations!S17&gt;Calculations!$B$12, "",A16+1)</f>
        <v/>
      </c>
      <c r="B17" s="18" t="str">
        <f ca="1">IF(A17="","",Calculations!S17)</f>
        <v/>
      </c>
      <c r="C17" s="17" t="str">
        <f ca="1">IF(A17="","",Calculations!T17)</f>
        <v/>
      </c>
      <c r="D17" s="19" t="str">
        <f ca="1">IF(A17="","",Calculations!U17)</f>
        <v/>
      </c>
      <c r="E17" s="17" t="str">
        <f ca="1">IF(A17="","",Calculations!V17)</f>
        <v/>
      </c>
      <c r="F17" s="17" t="str">
        <f ca="1">IF(A17="","",Calculations!W17)</f>
        <v/>
      </c>
      <c r="G17" s="17" t="str">
        <f ca="1">IF(A17="","",Calculations!X17)</f>
        <v/>
      </c>
      <c r="H17" s="17" t="str">
        <f ca="1">IF(A17="","",Calculations!Y17)</f>
        <v/>
      </c>
      <c r="I17" s="17" t="str">
        <f ca="1">IF(A17="","",Calculations!AA17)</f>
        <v/>
      </c>
    </row>
    <row r="18" spans="1:9" s="1" customFormat="1" ht="12.75" customHeight="1" x14ac:dyDescent="0.2">
      <c r="A18" s="3" t="str">
        <f ca="1">IF(Calculations!S18&gt;Calculations!$B$12, "",A17+1)</f>
        <v/>
      </c>
      <c r="B18" s="18" t="str">
        <f ca="1">IF(A18="","",Calculations!S18)</f>
        <v/>
      </c>
      <c r="C18" s="17"/>
      <c r="D18" s="19"/>
      <c r="E18" s="17" t="str">
        <f ca="1">IF(A18="","",Calculations!V18)</f>
        <v/>
      </c>
      <c r="F18" s="17" t="str">
        <f ca="1">IF(A18="","",Calculations!W18)</f>
        <v/>
      </c>
      <c r="G18" s="17" t="str">
        <f ca="1">IF(A18="","",Calculations!X18)</f>
        <v/>
      </c>
      <c r="H18" s="17" t="str">
        <f ca="1">IF(A18="","",Calculations!Y18)</f>
        <v/>
      </c>
      <c r="I18" s="17" t="str">
        <f ca="1">IF(A18="","",Calculations!AA18)</f>
        <v/>
      </c>
    </row>
    <row r="19" spans="1:9" s="1" customFormat="1" ht="12.75" customHeight="1" x14ac:dyDescent="0.2">
      <c r="A19" s="3" t="str">
        <f ca="1">IF(Calculations!S19&gt;Calculations!$B$12, "",A18+1)</f>
        <v/>
      </c>
      <c r="B19" s="18" t="str">
        <f ca="1">IF(A19="","",Calculations!S19)</f>
        <v/>
      </c>
      <c r="C19" s="17" t="str">
        <f ca="1">IF(A19="","",Calculations!T19)</f>
        <v/>
      </c>
      <c r="D19" s="19" t="str">
        <f ca="1">IF(A19="","",Calculations!U19)</f>
        <v/>
      </c>
      <c r="E19" s="17" t="str">
        <f ca="1">IF(A19="","",Calculations!V19)</f>
        <v/>
      </c>
      <c r="F19" s="17" t="str">
        <f ca="1">IF(A19="","",Calculations!W19)</f>
        <v/>
      </c>
      <c r="G19" s="17" t="str">
        <f ca="1">IF(A19="","",Calculations!X19)</f>
        <v/>
      </c>
      <c r="H19" s="17" t="str">
        <f ca="1">IF(A19="","",Calculations!Y19)</f>
        <v/>
      </c>
      <c r="I19" s="17" t="str">
        <f ca="1">IF(A19="","",Calculations!AA19)</f>
        <v/>
      </c>
    </row>
    <row r="20" spans="1:9" s="1" customFormat="1" ht="12.75" customHeight="1" x14ac:dyDescent="0.2">
      <c r="A20" s="3" t="str">
        <f ca="1">IF(Calculations!S20&gt;Calculations!$B$12, "",A19+1)</f>
        <v/>
      </c>
      <c r="B20" s="18" t="str">
        <f ca="1">IF(A20="","",Calculations!S20)</f>
        <v/>
      </c>
      <c r="C20" s="17"/>
      <c r="D20" s="19"/>
      <c r="E20" s="17" t="str">
        <f ca="1">IF(A20="","",Calculations!V20)</f>
        <v/>
      </c>
      <c r="F20" s="17" t="str">
        <f ca="1">IF(A20="","",Calculations!W20)</f>
        <v/>
      </c>
      <c r="G20" s="17" t="str">
        <f ca="1">IF(A20="","",Calculations!X20)</f>
        <v/>
      </c>
      <c r="H20" s="17" t="str">
        <f ca="1">IF(A20="","",Calculations!Y20)</f>
        <v/>
      </c>
      <c r="I20" s="17" t="str">
        <f ca="1">IF(A20="","",Calculations!AA20)</f>
        <v/>
      </c>
    </row>
    <row r="21" spans="1:9" s="1" customFormat="1" ht="12.75" customHeight="1" x14ac:dyDescent="0.2">
      <c r="A21" s="3" t="str">
        <f ca="1">IF(Calculations!S21&gt;Calculations!$B$12, "",A20+1)</f>
        <v/>
      </c>
      <c r="B21" s="18" t="str">
        <f ca="1">IF(A21="","",Calculations!S21)</f>
        <v/>
      </c>
      <c r="C21" s="17" t="str">
        <f ca="1">IF(A21="","",Calculations!T21)</f>
        <v/>
      </c>
      <c r="D21" s="19" t="str">
        <f ca="1">IF(A21="","",Calculations!U21)</f>
        <v/>
      </c>
      <c r="E21" s="17" t="str">
        <f ca="1">IF(A21="","",Calculations!V21)</f>
        <v/>
      </c>
      <c r="F21" s="17" t="str">
        <f ca="1">IF(A21="","",Calculations!W21)</f>
        <v/>
      </c>
      <c r="G21" s="17" t="str">
        <f ca="1">IF(A21="","",Calculations!X21)</f>
        <v/>
      </c>
      <c r="H21" s="17" t="str">
        <f ca="1">IF(A21="","",Calculations!Y21)</f>
        <v/>
      </c>
      <c r="I21" s="17" t="str">
        <f ca="1">IF(A21="","",Calculations!AA21)</f>
        <v/>
      </c>
    </row>
    <row r="22" spans="1:9" s="1" customFormat="1" ht="12.75" customHeight="1" x14ac:dyDescent="0.2">
      <c r="A22" s="3" t="str">
        <f ca="1">IF(Calculations!S22&gt;Calculations!$B$12, "",A21+1)</f>
        <v/>
      </c>
      <c r="B22" s="18" t="str">
        <f ca="1">IF(A22="","",Calculations!S22)</f>
        <v/>
      </c>
      <c r="C22" s="17"/>
      <c r="D22" s="19"/>
      <c r="E22" s="17" t="str">
        <f ca="1">IF(A22="","",Calculations!V22)</f>
        <v/>
      </c>
      <c r="F22" s="17" t="str">
        <f ca="1">IF(A22="","",Calculations!W22)</f>
        <v/>
      </c>
      <c r="G22" s="17" t="str">
        <f ca="1">IF(A22="","",Calculations!X22)</f>
        <v/>
      </c>
      <c r="H22" s="17" t="str">
        <f ca="1">IF(A22="","",Calculations!Y22)</f>
        <v/>
      </c>
      <c r="I22" s="17" t="str">
        <f ca="1">IF(A22="","",Calculations!AA22)</f>
        <v/>
      </c>
    </row>
    <row r="23" spans="1:9" s="1" customFormat="1" ht="12.75" customHeight="1" x14ac:dyDescent="0.2">
      <c r="A23" s="3" t="str">
        <f ca="1">IF(Calculations!S23&gt;Calculations!$B$12, "",A22+1)</f>
        <v/>
      </c>
      <c r="B23" s="18" t="str">
        <f ca="1">IF(A23="","",Calculations!S23)</f>
        <v/>
      </c>
      <c r="C23" s="17" t="str">
        <f ca="1">IF(A23="","",Calculations!T23)</f>
        <v/>
      </c>
      <c r="D23" s="19" t="str">
        <f ca="1">IF(A23="","",Calculations!U23)</f>
        <v/>
      </c>
      <c r="E23" s="17" t="str">
        <f ca="1">IF(A23="","",Calculations!V23)</f>
        <v/>
      </c>
      <c r="F23" s="17" t="str">
        <f ca="1">IF(A23="","",Calculations!W23)</f>
        <v/>
      </c>
      <c r="G23" s="17" t="str">
        <f ca="1">IF(A23="","",Calculations!X23)</f>
        <v/>
      </c>
      <c r="H23" s="17" t="str">
        <f ca="1">IF(A23="","",Calculations!Y23)</f>
        <v/>
      </c>
      <c r="I23" s="17" t="str">
        <f ca="1">IF(A23="","",Calculations!AA23)</f>
        <v/>
      </c>
    </row>
    <row r="24" spans="1:9" s="1" customFormat="1" ht="12.75" customHeight="1" x14ac:dyDescent="0.2">
      <c r="A24" s="3" t="str">
        <f ca="1">IF(Calculations!S24&gt;Calculations!$B$12, "",A23+1)</f>
        <v/>
      </c>
      <c r="B24" s="18" t="str">
        <f ca="1">IF(A24="","",Calculations!S24)</f>
        <v/>
      </c>
      <c r="C24" s="17"/>
      <c r="D24" s="19"/>
      <c r="E24" s="17" t="str">
        <f ca="1">IF(A24="","",Calculations!V24)</f>
        <v/>
      </c>
      <c r="F24" s="17" t="str">
        <f ca="1">IF(A24="","",Calculations!W24)</f>
        <v/>
      </c>
      <c r="G24" s="17" t="str">
        <f ca="1">IF(A24="","",Calculations!X24)</f>
        <v/>
      </c>
      <c r="H24" s="17" t="str">
        <f ca="1">IF(A24="","",Calculations!Y24)</f>
        <v/>
      </c>
      <c r="I24" s="17" t="str">
        <f ca="1">IF(A24="","",Calculations!AA24)</f>
        <v/>
      </c>
    </row>
    <row r="25" spans="1:9" s="1" customFormat="1" ht="12.75" customHeight="1" x14ac:dyDescent="0.2">
      <c r="A25" s="3" t="str">
        <f ca="1">IF(Calculations!S25&gt;Calculations!$B$12, "",A24+1)</f>
        <v/>
      </c>
      <c r="B25" s="18" t="str">
        <f ca="1">IF(A25="","",Calculations!S25)</f>
        <v/>
      </c>
      <c r="C25" s="17" t="str">
        <f ca="1">IF(A25="","",Calculations!T25)</f>
        <v/>
      </c>
      <c r="D25" s="19" t="str">
        <f ca="1">IF(A25="","",Calculations!U25)</f>
        <v/>
      </c>
      <c r="E25" s="17" t="str">
        <f ca="1">IF(A25="","",Calculations!V25)</f>
        <v/>
      </c>
      <c r="F25" s="17" t="str">
        <f ca="1">IF(A25="","",Calculations!W25)</f>
        <v/>
      </c>
      <c r="G25" s="17" t="str">
        <f ca="1">IF(A25="","",Calculations!X25)</f>
        <v/>
      </c>
      <c r="H25" s="17" t="str">
        <f ca="1">IF(A25="","",Calculations!Y25)</f>
        <v/>
      </c>
      <c r="I25" s="17" t="str">
        <f ca="1">IF(A25="","",Calculations!AA25)</f>
        <v/>
      </c>
    </row>
    <row r="26" spans="1:9" s="1" customFormat="1" ht="12.75" customHeight="1" x14ac:dyDescent="0.2">
      <c r="A26" s="3" t="str">
        <f ca="1">IF(Calculations!S26&gt;Calculations!$B$12, "",A25+1)</f>
        <v/>
      </c>
      <c r="B26" s="18" t="str">
        <f ca="1">IF(A26="","",Calculations!S26)</f>
        <v/>
      </c>
      <c r="C26" s="17"/>
      <c r="D26" s="19"/>
      <c r="E26" s="17" t="str">
        <f ca="1">IF(A26="","",Calculations!V26)</f>
        <v/>
      </c>
      <c r="F26" s="17" t="str">
        <f ca="1">IF(A26="","",Calculations!W26)</f>
        <v/>
      </c>
      <c r="G26" s="17" t="str">
        <f ca="1">IF(A26="","",Calculations!X26)</f>
        <v/>
      </c>
      <c r="H26" s="17" t="str">
        <f ca="1">IF(A26="","",Calculations!Y26)</f>
        <v/>
      </c>
      <c r="I26" s="17" t="str">
        <f ca="1">IF(A26="","",Calculations!AA26)</f>
        <v/>
      </c>
    </row>
    <row r="27" spans="1:9" s="1" customFormat="1" ht="12.75" customHeight="1" x14ac:dyDescent="0.2">
      <c r="A27" s="3" t="str">
        <f ca="1">IF(Calculations!S27&gt;Calculations!$B$12, "",A26+1)</f>
        <v/>
      </c>
      <c r="B27" s="18" t="str">
        <f ca="1">IF(A27="","",Calculations!S27)</f>
        <v/>
      </c>
      <c r="C27" s="17" t="str">
        <f ca="1">IF(A27="","",Calculations!T27)</f>
        <v/>
      </c>
      <c r="D27" s="19" t="str">
        <f ca="1">IF(A27="","",Calculations!U27)</f>
        <v/>
      </c>
      <c r="E27" s="17" t="str">
        <f ca="1">IF(A27="","",Calculations!V27)</f>
        <v/>
      </c>
      <c r="F27" s="17" t="str">
        <f ca="1">IF(A27="","",Calculations!W27)</f>
        <v/>
      </c>
      <c r="G27" s="17" t="str">
        <f ca="1">IF(A27="","",Calculations!X27)</f>
        <v/>
      </c>
      <c r="H27" s="17" t="str">
        <f ca="1">IF(A27="","",Calculations!Y27)</f>
        <v/>
      </c>
      <c r="I27" s="17" t="str">
        <f ca="1">IF(A27="","",Calculations!AA27)</f>
        <v/>
      </c>
    </row>
    <row r="28" spans="1:9" s="1" customFormat="1" ht="12.75" customHeight="1" x14ac:dyDescent="0.2">
      <c r="A28" s="3" t="str">
        <f ca="1">IF(Calculations!S28&gt;Calculations!$B$12, "",A27+1)</f>
        <v/>
      </c>
      <c r="B28" s="18" t="str">
        <f ca="1">IF(A28="","",Calculations!S28)</f>
        <v/>
      </c>
      <c r="C28" s="17"/>
      <c r="D28" s="19"/>
      <c r="E28" s="17" t="str">
        <f ca="1">IF(A28="","",Calculations!V28)</f>
        <v/>
      </c>
      <c r="F28" s="17" t="str">
        <f ca="1">IF(A28="","",Calculations!W28)</f>
        <v/>
      </c>
      <c r="G28" s="17" t="str">
        <f ca="1">IF(A28="","",Calculations!X28)</f>
        <v/>
      </c>
      <c r="H28" s="17" t="str">
        <f ca="1">IF(A28="","",Calculations!Y28)</f>
        <v/>
      </c>
      <c r="I28" s="17" t="str">
        <f ca="1">IF(A28="","",Calculations!AA28)</f>
        <v/>
      </c>
    </row>
    <row r="29" spans="1:9" s="1" customFormat="1" ht="12.75" customHeight="1" x14ac:dyDescent="0.2">
      <c r="A29" s="3" t="str">
        <f ca="1">IF(Calculations!S29&gt;Calculations!$B$12, "",A28+1)</f>
        <v/>
      </c>
      <c r="B29" s="18" t="str">
        <f ca="1">IF(A29="","",Calculations!S29)</f>
        <v/>
      </c>
      <c r="C29" s="17" t="str">
        <f ca="1">IF(A29="","",Calculations!T29)</f>
        <v/>
      </c>
      <c r="D29" s="19" t="str">
        <f ca="1">IF(A29="","",Calculations!U29)</f>
        <v/>
      </c>
      <c r="E29" s="17" t="str">
        <f ca="1">IF(A29="","",Calculations!V29)</f>
        <v/>
      </c>
      <c r="F29" s="17" t="str">
        <f ca="1">IF(A29="","",Calculations!W29)</f>
        <v/>
      </c>
      <c r="G29" s="17" t="str">
        <f ca="1">IF(A29="","",Calculations!X29)</f>
        <v/>
      </c>
      <c r="H29" s="17" t="str">
        <f ca="1">IF(A29="","",Calculations!Y29)</f>
        <v/>
      </c>
      <c r="I29" s="17" t="str">
        <f ca="1">IF(A29="","",Calculations!AA29)</f>
        <v/>
      </c>
    </row>
    <row r="30" spans="1:9" s="1" customFormat="1" ht="12.75" customHeight="1" x14ac:dyDescent="0.2">
      <c r="A30" s="3" t="str">
        <f ca="1">IF(Calculations!S30&gt;Calculations!$B$12, "",A29+1)</f>
        <v/>
      </c>
      <c r="B30" s="18" t="str">
        <f ca="1">IF(A30="","",Calculations!S30)</f>
        <v/>
      </c>
      <c r="C30" s="17"/>
      <c r="D30" s="19"/>
      <c r="E30" s="17" t="str">
        <f ca="1">IF(A30="","",Calculations!V30)</f>
        <v/>
      </c>
      <c r="F30" s="17" t="str">
        <f ca="1">IF(A30="","",Calculations!W30)</f>
        <v/>
      </c>
      <c r="G30" s="17" t="str">
        <f ca="1">IF(A30="","",Calculations!X30)</f>
        <v/>
      </c>
      <c r="H30" s="17" t="str">
        <f ca="1">IF(A30="","",Calculations!Y30)</f>
        <v/>
      </c>
      <c r="I30" s="17" t="str">
        <f ca="1">IF(A30="","",Calculations!AA30)</f>
        <v/>
      </c>
    </row>
    <row r="31" spans="1:9" s="1" customFormat="1" ht="12.75" customHeight="1" x14ac:dyDescent="0.2">
      <c r="A31" s="3" t="str">
        <f ca="1">IF(Calculations!S31&gt;Calculations!$B$12, "",A30+1)</f>
        <v/>
      </c>
      <c r="B31" s="18" t="str">
        <f ca="1">IF(A31="","",Calculations!S31)</f>
        <v/>
      </c>
      <c r="C31" s="17" t="str">
        <f ca="1">IF(A31="","",Calculations!T31)</f>
        <v/>
      </c>
      <c r="D31" s="19" t="str">
        <f ca="1">IF(A31="","",Calculations!U31)</f>
        <v/>
      </c>
      <c r="E31" s="17" t="str">
        <f ca="1">IF(A31="","",Calculations!V31)</f>
        <v/>
      </c>
      <c r="F31" s="17" t="str">
        <f ca="1">IF(A31="","",Calculations!W31)</f>
        <v/>
      </c>
      <c r="G31" s="17" t="str">
        <f ca="1">IF(A31="","",Calculations!X31)</f>
        <v/>
      </c>
      <c r="H31" s="17" t="str">
        <f ca="1">IF(A31="","",Calculations!Y31)</f>
        <v/>
      </c>
      <c r="I31" s="17" t="str">
        <f ca="1">IF(A31="","",Calculations!AA31)</f>
        <v/>
      </c>
    </row>
    <row r="32" spans="1:9" s="1" customFormat="1" ht="12.75" customHeight="1" x14ac:dyDescent="0.2">
      <c r="A32" s="3" t="str">
        <f ca="1">IF(Calculations!S32&gt;Calculations!$B$12, "",A31+1)</f>
        <v/>
      </c>
      <c r="B32" s="18" t="str">
        <f ca="1">IF(A32="","",Calculations!S32)</f>
        <v/>
      </c>
      <c r="C32" s="17"/>
      <c r="D32" s="19"/>
      <c r="E32" s="17" t="str">
        <f ca="1">IF(A32="","",Calculations!V32)</f>
        <v/>
      </c>
      <c r="F32" s="17" t="str">
        <f ca="1">IF(A32="","",Calculations!W32)</f>
        <v/>
      </c>
      <c r="G32" s="17" t="str">
        <f ca="1">IF(A32="","",Calculations!X32)</f>
        <v/>
      </c>
      <c r="H32" s="17" t="str">
        <f ca="1">IF(A32="","",Calculations!Y32)</f>
        <v/>
      </c>
      <c r="I32" s="17" t="str">
        <f ca="1">IF(A32="","",Calculations!AA32)</f>
        <v/>
      </c>
    </row>
    <row r="33" spans="1:9" s="1" customFormat="1" ht="12.75" customHeight="1" x14ac:dyDescent="0.2">
      <c r="A33" s="3" t="str">
        <f ca="1">IF(Calculations!S33&gt;Calculations!$B$12, "",A32+1)</f>
        <v/>
      </c>
      <c r="B33" s="18" t="str">
        <f ca="1">IF(A33="","",Calculations!S33)</f>
        <v/>
      </c>
      <c r="C33" s="17" t="str">
        <f ca="1">IF(A33="","",Calculations!T33)</f>
        <v/>
      </c>
      <c r="D33" s="19" t="str">
        <f ca="1">IF(A33="","",Calculations!U33)</f>
        <v/>
      </c>
      <c r="E33" s="17" t="str">
        <f ca="1">IF(A33="","",Calculations!V33)</f>
        <v/>
      </c>
      <c r="F33" s="17" t="str">
        <f ca="1">IF(A33="","",Calculations!W33)</f>
        <v/>
      </c>
      <c r="G33" s="17" t="str">
        <f ca="1">IF(A33="","",Calculations!X33)</f>
        <v/>
      </c>
      <c r="H33" s="17" t="str">
        <f ca="1">IF(A33="","",Calculations!Y33)</f>
        <v/>
      </c>
      <c r="I33" s="17" t="str">
        <f ca="1">IF(A33="","",Calculations!AA33)</f>
        <v/>
      </c>
    </row>
    <row r="34" spans="1:9" s="1" customFormat="1" ht="12.75" customHeight="1" x14ac:dyDescent="0.2">
      <c r="A34" s="3" t="str">
        <f ca="1">IF(Calculations!S34&gt;Calculations!$B$12, "",A33+1)</f>
        <v/>
      </c>
      <c r="B34" s="18" t="str">
        <f ca="1">IF(A34="","",Calculations!S34)</f>
        <v/>
      </c>
      <c r="C34" s="17"/>
      <c r="D34" s="19"/>
      <c r="E34" s="17" t="str">
        <f ca="1">IF(A34="","",Calculations!V34)</f>
        <v/>
      </c>
      <c r="F34" s="17" t="str">
        <f ca="1">IF(A34="","",Calculations!W34)</f>
        <v/>
      </c>
      <c r="G34" s="17" t="str">
        <f ca="1">IF(A34="","",Calculations!X34)</f>
        <v/>
      </c>
      <c r="H34" s="17" t="str">
        <f ca="1">IF(A34="","",Calculations!Y34)</f>
        <v/>
      </c>
      <c r="I34" s="17" t="str">
        <f ca="1">IF(A34="","",Calculations!AA34)</f>
        <v/>
      </c>
    </row>
    <row r="35" spans="1:9" s="1" customFormat="1" ht="12.75" customHeight="1" x14ac:dyDescent="0.2">
      <c r="A35" s="3" t="str">
        <f ca="1">IF(Calculations!S35&gt;Calculations!$B$12, "",A34+1)</f>
        <v/>
      </c>
      <c r="B35" s="18" t="str">
        <f ca="1">IF(A35="","",Calculations!S35)</f>
        <v/>
      </c>
      <c r="C35" s="17" t="str">
        <f ca="1">IF(A35="","",Calculations!T35)</f>
        <v/>
      </c>
      <c r="D35" s="19" t="str">
        <f ca="1">IF(A35="","",Calculations!U35)</f>
        <v/>
      </c>
      <c r="E35" s="17" t="str">
        <f ca="1">IF(A35="","",Calculations!V35)</f>
        <v/>
      </c>
      <c r="F35" s="17" t="str">
        <f ca="1">IF(A35="","",Calculations!W35)</f>
        <v/>
      </c>
      <c r="G35" s="17" t="str">
        <f ca="1">IF(A35="","",Calculations!X35)</f>
        <v/>
      </c>
      <c r="H35" s="17" t="str">
        <f ca="1">IF(A35="","",Calculations!Y35)</f>
        <v/>
      </c>
      <c r="I35" s="17" t="str">
        <f ca="1">IF(A35="","",Calculations!AA35)</f>
        <v/>
      </c>
    </row>
    <row r="36" spans="1:9" s="1" customFormat="1" ht="12.75" customHeight="1" x14ac:dyDescent="0.2">
      <c r="A36" s="3" t="str">
        <f ca="1">IF(Calculations!S36&gt;Calculations!$B$12, "",A35+1)</f>
        <v/>
      </c>
      <c r="B36" s="18" t="str">
        <f ca="1">IF(A36="","",Calculations!S36)</f>
        <v/>
      </c>
      <c r="C36" s="17"/>
      <c r="D36" s="19"/>
      <c r="E36" s="17" t="str">
        <f ca="1">IF(A36="","",Calculations!V36)</f>
        <v/>
      </c>
      <c r="F36" s="17" t="str">
        <f ca="1">IF(A36="","",Calculations!W36)</f>
        <v/>
      </c>
      <c r="G36" s="17" t="str">
        <f ca="1">IF(A36="","",Calculations!X36)</f>
        <v/>
      </c>
      <c r="H36" s="17" t="str">
        <f ca="1">IF(A36="","",Calculations!Y36)</f>
        <v/>
      </c>
      <c r="I36" s="17" t="str">
        <f ca="1">IF(A36="","",Calculations!AA36)</f>
        <v/>
      </c>
    </row>
    <row r="37" spans="1:9" s="1" customFormat="1" ht="12.75" customHeight="1" x14ac:dyDescent="0.2">
      <c r="A37" s="3" t="str">
        <f ca="1">IF(Calculations!S37&gt;Calculations!$B$12, "",A36+1)</f>
        <v/>
      </c>
      <c r="B37" s="18" t="str">
        <f ca="1">IF(A37="","",Calculations!S37)</f>
        <v/>
      </c>
      <c r="C37" s="17" t="str">
        <f ca="1">IF(A37="","",Calculations!T37)</f>
        <v/>
      </c>
      <c r="D37" s="19" t="str">
        <f ca="1">IF(A37="","",Calculations!U37)</f>
        <v/>
      </c>
      <c r="E37" s="17" t="str">
        <f ca="1">IF(A37="","",Calculations!V37)</f>
        <v/>
      </c>
      <c r="F37" s="17" t="str">
        <f ca="1">IF(A37="","",Calculations!W37)</f>
        <v/>
      </c>
      <c r="G37" s="17" t="str">
        <f ca="1">IF(A37="","",Calculations!X37)</f>
        <v/>
      </c>
      <c r="H37" s="17" t="str">
        <f ca="1">IF(A37="","",Calculations!Y37)</f>
        <v/>
      </c>
      <c r="I37" s="17" t="str">
        <f ca="1">IF(A37="","",Calculations!AA37)</f>
        <v/>
      </c>
    </row>
    <row r="38" spans="1:9" s="1" customFormat="1" ht="12.75" customHeight="1" x14ac:dyDescent="0.2">
      <c r="A38" s="3" t="str">
        <f ca="1">IF(Calculations!S38&gt;Calculations!$B$12, "",A37+1)</f>
        <v/>
      </c>
      <c r="B38" s="18" t="str">
        <f ca="1">IF(A38="","",Calculations!S38)</f>
        <v/>
      </c>
      <c r="C38" s="17"/>
      <c r="D38" s="19"/>
      <c r="E38" s="17" t="str">
        <f ca="1">IF(A38="","",Calculations!V38)</f>
        <v/>
      </c>
      <c r="F38" s="17" t="str">
        <f ca="1">IF(A38="","",Calculations!W38)</f>
        <v/>
      </c>
      <c r="G38" s="17" t="str">
        <f ca="1">IF(A38="","",Calculations!X38)</f>
        <v/>
      </c>
      <c r="H38" s="17" t="str">
        <f ca="1">IF(A38="","",Calculations!Y38)</f>
        <v/>
      </c>
      <c r="I38" s="17" t="str">
        <f ca="1">IF(A38="","",Calculations!AA38)</f>
        <v/>
      </c>
    </row>
    <row r="39" spans="1:9" s="1" customFormat="1" ht="12.75" customHeight="1" x14ac:dyDescent="0.2">
      <c r="A39" s="3" t="str">
        <f ca="1">IF(Calculations!S39&gt;Calculations!$B$12, "",A38+1)</f>
        <v/>
      </c>
      <c r="B39" s="18" t="str">
        <f ca="1">IF(A39="","",Calculations!S39)</f>
        <v/>
      </c>
      <c r="C39" s="17" t="str">
        <f ca="1">IF(A39="","",Calculations!T39)</f>
        <v/>
      </c>
      <c r="D39" s="19" t="str">
        <f ca="1">IF(A39="","",Calculations!U39)</f>
        <v/>
      </c>
      <c r="E39" s="17" t="str">
        <f ca="1">IF(A39="","",Calculations!V39)</f>
        <v/>
      </c>
      <c r="F39" s="17" t="str">
        <f ca="1">IF(A39="","",Calculations!W39)</f>
        <v/>
      </c>
      <c r="G39" s="17" t="str">
        <f ca="1">IF(A39="","",Calculations!X39)</f>
        <v/>
      </c>
      <c r="H39" s="17" t="str">
        <f ca="1">IF(A39="","",Calculations!Y39)</f>
        <v/>
      </c>
      <c r="I39" s="17" t="str">
        <f ca="1">IF(A39="","",Calculations!AA39)</f>
        <v/>
      </c>
    </row>
    <row r="40" spans="1:9" s="1" customFormat="1" ht="12.75" customHeight="1" x14ac:dyDescent="0.2">
      <c r="A40" s="3" t="str">
        <f ca="1">IF(Calculations!S40&gt;Calculations!$B$12, "",A39+1)</f>
        <v/>
      </c>
      <c r="B40" s="18" t="str">
        <f ca="1">IF(A40="","",Calculations!S40)</f>
        <v/>
      </c>
      <c r="C40" s="17"/>
      <c r="D40" s="19"/>
      <c r="E40" s="17" t="str">
        <f ca="1">IF(A40="","",Calculations!V40)</f>
        <v/>
      </c>
      <c r="F40" s="17" t="str">
        <f ca="1">IF(A40="","",Calculations!W40)</f>
        <v/>
      </c>
      <c r="G40" s="17" t="str">
        <f ca="1">IF(A40="","",Calculations!X40)</f>
        <v/>
      </c>
      <c r="H40" s="17" t="str">
        <f ca="1">IF(A40="","",Calculations!Y40)</f>
        <v/>
      </c>
      <c r="I40" s="17" t="str">
        <f ca="1">IF(A40="","",Calculations!AA40)</f>
        <v/>
      </c>
    </row>
    <row r="41" spans="1:9" s="1" customFormat="1" ht="12.75" customHeight="1" x14ac:dyDescent="0.2">
      <c r="A41" s="3" t="str">
        <f ca="1">IF(Calculations!S41&gt;Calculations!$B$12, "",A40+1)</f>
        <v/>
      </c>
      <c r="B41" s="18" t="str">
        <f ca="1">IF(A41="","",Calculations!S41)</f>
        <v/>
      </c>
      <c r="C41" s="17" t="str">
        <f ca="1">IF(A41="","",Calculations!T41)</f>
        <v/>
      </c>
      <c r="D41" s="19" t="str">
        <f ca="1">IF(A41="","",Calculations!U41)</f>
        <v/>
      </c>
      <c r="E41" s="17" t="str">
        <f ca="1">IF(A41="","",Calculations!V41)</f>
        <v/>
      </c>
      <c r="F41" s="17" t="str">
        <f ca="1">IF(A41="","",Calculations!W41)</f>
        <v/>
      </c>
      <c r="G41" s="17" t="str">
        <f ca="1">IF(A41="","",Calculations!X41)</f>
        <v/>
      </c>
      <c r="H41" s="17" t="str">
        <f ca="1">IF(A41="","",Calculations!Y41)</f>
        <v/>
      </c>
      <c r="I41" s="17" t="str">
        <f ca="1">IF(A41="","",Calculations!AA41)</f>
        <v/>
      </c>
    </row>
    <row r="42" spans="1:9" s="1" customFormat="1" ht="12.75" customHeight="1" x14ac:dyDescent="0.2">
      <c r="A42" s="3" t="str">
        <f ca="1">IF(Calculations!S42&gt;Calculations!$B$12, "",A41+1)</f>
        <v/>
      </c>
      <c r="B42" s="18" t="str">
        <f ca="1">IF(A42="","",Calculations!S42)</f>
        <v/>
      </c>
      <c r="C42" s="17"/>
      <c r="D42" s="19"/>
      <c r="E42" s="17" t="str">
        <f ca="1">IF(A42="","",Calculations!V42)</f>
        <v/>
      </c>
      <c r="F42" s="17" t="str">
        <f ca="1">IF(A42="","",Calculations!W42)</f>
        <v/>
      </c>
      <c r="G42" s="17" t="str">
        <f ca="1">IF(A42="","",Calculations!X42)</f>
        <v/>
      </c>
      <c r="H42" s="17" t="str">
        <f ca="1">IF(A42="","",Calculations!Y42)</f>
        <v/>
      </c>
      <c r="I42" s="17" t="str">
        <f ca="1">IF(A42="","",Calculations!AA42)</f>
        <v/>
      </c>
    </row>
    <row r="43" spans="1:9" s="1" customFormat="1" ht="12.75" customHeight="1" x14ac:dyDescent="0.2">
      <c r="A43" s="3" t="str">
        <f ca="1">IF(Calculations!S43&gt;Calculations!$B$12, "",A42+1)</f>
        <v/>
      </c>
      <c r="B43" s="18" t="str">
        <f ca="1">IF(A43="","",Calculations!S43)</f>
        <v/>
      </c>
      <c r="C43" s="17" t="str">
        <f ca="1">IF(A43="","",Calculations!T43)</f>
        <v/>
      </c>
      <c r="D43" s="19" t="str">
        <f ca="1">IF(A43="","",Calculations!U43)</f>
        <v/>
      </c>
      <c r="E43" s="17" t="str">
        <f ca="1">IF(A43="","",Calculations!V43)</f>
        <v/>
      </c>
      <c r="F43" s="17" t="str">
        <f ca="1">IF(A43="","",Calculations!W43)</f>
        <v/>
      </c>
      <c r="G43" s="17" t="str">
        <f ca="1">IF(A43="","",Calculations!X43)</f>
        <v/>
      </c>
      <c r="H43" s="17" t="str">
        <f ca="1">IF(A43="","",Calculations!Y43)</f>
        <v/>
      </c>
      <c r="I43" s="17" t="str">
        <f ca="1">IF(A43="","",Calculations!AA43)</f>
        <v/>
      </c>
    </row>
    <row r="44" spans="1:9" s="1" customFormat="1" ht="12.75" customHeight="1" x14ac:dyDescent="0.2">
      <c r="A44" s="3" t="str">
        <f ca="1">IF(Calculations!S44&gt;Calculations!$B$12, "",A43+1)</f>
        <v/>
      </c>
      <c r="B44" s="18" t="str">
        <f ca="1">IF(A44="","",Calculations!S44)</f>
        <v/>
      </c>
      <c r="C44" s="17"/>
      <c r="D44" s="19"/>
      <c r="E44" s="17" t="str">
        <f ca="1">IF(A44="","",Calculations!V44)</f>
        <v/>
      </c>
      <c r="F44" s="17" t="str">
        <f ca="1">IF(A44="","",Calculations!W44)</f>
        <v/>
      </c>
      <c r="G44" s="17" t="str">
        <f ca="1">IF(A44="","",Calculations!X44)</f>
        <v/>
      </c>
      <c r="H44" s="17" t="str">
        <f ca="1">IF(A44="","",Calculations!Y44)</f>
        <v/>
      </c>
      <c r="I44" s="17" t="str">
        <f ca="1">IF(A44="","",Calculations!AA44)</f>
        <v/>
      </c>
    </row>
    <row r="45" spans="1:9" s="1" customFormat="1" ht="12.75" customHeight="1" x14ac:dyDescent="0.2">
      <c r="A45" s="3" t="str">
        <f ca="1">IF(Calculations!S45&gt;Calculations!$B$12, "",A44+1)</f>
        <v/>
      </c>
      <c r="B45" s="18" t="str">
        <f ca="1">IF(A45="","",Calculations!S45)</f>
        <v/>
      </c>
      <c r="C45" s="17" t="str">
        <f ca="1">IF(A45="","",Calculations!T45)</f>
        <v/>
      </c>
      <c r="D45" s="19" t="str">
        <f ca="1">IF(A45="","",Calculations!U45)</f>
        <v/>
      </c>
      <c r="E45" s="17" t="str">
        <f ca="1">IF(A45="","",Calculations!V45)</f>
        <v/>
      </c>
      <c r="F45" s="17" t="str">
        <f ca="1">IF(A45="","",Calculations!W45)</f>
        <v/>
      </c>
      <c r="G45" s="17" t="str">
        <f ca="1">IF(A45="","",Calculations!X45)</f>
        <v/>
      </c>
      <c r="H45" s="17" t="str">
        <f ca="1">IF(A45="","",Calculations!Y45)</f>
        <v/>
      </c>
      <c r="I45" s="17" t="str">
        <f ca="1">IF(A45="","",Calculations!AA45)</f>
        <v/>
      </c>
    </row>
    <row r="46" spans="1:9" s="1" customFormat="1" ht="12.75" customHeight="1" x14ac:dyDescent="0.2">
      <c r="A46" s="3" t="str">
        <f ca="1">IF(Calculations!S46&gt;Calculations!$B$12, "",A45+1)</f>
        <v/>
      </c>
      <c r="B46" s="18" t="str">
        <f ca="1">IF(A46="","",Calculations!S46)</f>
        <v/>
      </c>
      <c r="C46" s="17"/>
      <c r="D46" s="19"/>
      <c r="E46" s="17" t="str">
        <f ca="1">IF(A46="","",Calculations!V46)</f>
        <v/>
      </c>
      <c r="F46" s="17" t="str">
        <f ca="1">IF(A46="","",Calculations!W46)</f>
        <v/>
      </c>
      <c r="G46" s="17" t="str">
        <f ca="1">IF(A46="","",Calculations!X46)</f>
        <v/>
      </c>
      <c r="H46" s="17" t="str">
        <f ca="1">IF(A46="","",Calculations!Y46)</f>
        <v/>
      </c>
      <c r="I46" s="17" t="str">
        <f ca="1">IF(A46="","",Calculations!AA46)</f>
        <v/>
      </c>
    </row>
    <row r="47" spans="1:9" s="1" customFormat="1" ht="12.75" customHeight="1" x14ac:dyDescent="0.2">
      <c r="A47" s="3" t="str">
        <f ca="1">IF(Calculations!S47&gt;Calculations!$B$12, "",A46+1)</f>
        <v/>
      </c>
      <c r="B47" s="18" t="str">
        <f ca="1">IF(A47="","",Calculations!S47)</f>
        <v/>
      </c>
      <c r="C47" s="17" t="str">
        <f ca="1">IF(A47="","",Calculations!T47)</f>
        <v/>
      </c>
      <c r="D47" s="19" t="str">
        <f ca="1">IF(A47="","",Calculations!U47)</f>
        <v/>
      </c>
      <c r="E47" s="17" t="str">
        <f ca="1">IF(A47="","",Calculations!V47)</f>
        <v/>
      </c>
      <c r="F47" s="17" t="str">
        <f ca="1">IF(A47="","",Calculations!W47)</f>
        <v/>
      </c>
      <c r="G47" s="17" t="str">
        <f ca="1">IF(A47="","",Calculations!X47)</f>
        <v/>
      </c>
      <c r="H47" s="17" t="str">
        <f ca="1">IF(A47="","",Calculations!Y47)</f>
        <v/>
      </c>
      <c r="I47" s="17" t="str">
        <f ca="1">IF(A47="","",Calculations!AA47)</f>
        <v/>
      </c>
    </row>
    <row r="48" spans="1:9" s="1" customFormat="1" ht="12.75" customHeight="1" x14ac:dyDescent="0.2">
      <c r="A48" s="3" t="str">
        <f ca="1">IF(Calculations!S48&gt;Calculations!$B$12, "",A47+1)</f>
        <v/>
      </c>
      <c r="B48" s="18" t="str">
        <f ca="1">IF(A48="","",Calculations!S48)</f>
        <v/>
      </c>
      <c r="C48" s="17"/>
      <c r="D48" s="19"/>
      <c r="E48" s="17" t="str">
        <f ca="1">IF(A48="","",Calculations!V48)</f>
        <v/>
      </c>
      <c r="F48" s="17" t="str">
        <f ca="1">IF(A48="","",Calculations!W48)</f>
        <v/>
      </c>
      <c r="G48" s="17" t="str">
        <f ca="1">IF(A48="","",Calculations!X48)</f>
        <v/>
      </c>
      <c r="H48" s="17" t="str">
        <f ca="1">IF(A48="","",Calculations!Y48)</f>
        <v/>
      </c>
      <c r="I48" s="17" t="str">
        <f ca="1">IF(A48="","",Calculations!AA48)</f>
        <v/>
      </c>
    </row>
    <row r="49" spans="1:9" s="1" customFormat="1" ht="12.75" customHeight="1" x14ac:dyDescent="0.2">
      <c r="A49" s="3" t="str">
        <f ca="1">IF(Calculations!S49&gt;Calculations!$B$12, "",A48+1)</f>
        <v/>
      </c>
      <c r="B49" s="18" t="str">
        <f ca="1">IF(A49="","",Calculations!S49)</f>
        <v/>
      </c>
      <c r="C49" s="17" t="str">
        <f ca="1">IF(A49="","",Calculations!T49)</f>
        <v/>
      </c>
      <c r="D49" s="19" t="str">
        <f ca="1">IF(A49="","",Calculations!U49)</f>
        <v/>
      </c>
      <c r="E49" s="17" t="str">
        <f ca="1">IF(A49="","",Calculations!V49)</f>
        <v/>
      </c>
      <c r="F49" s="17" t="str">
        <f ca="1">IF(A49="","",Calculations!W49)</f>
        <v/>
      </c>
      <c r="G49" s="17" t="str">
        <f ca="1">IF(A49="","",Calculations!X49)</f>
        <v/>
      </c>
      <c r="H49" s="17" t="str">
        <f ca="1">IF(A49="","",Calculations!Y49)</f>
        <v/>
      </c>
      <c r="I49" s="17" t="str">
        <f ca="1">IF(A49="","",Calculations!AA49)</f>
        <v/>
      </c>
    </row>
    <row r="50" spans="1:9" s="1" customFormat="1" ht="12.75" customHeight="1" x14ac:dyDescent="0.2">
      <c r="A50" s="3" t="str">
        <f ca="1">IF(Calculations!S50&gt;Calculations!$B$12, "",A49+1)</f>
        <v/>
      </c>
      <c r="B50" s="18" t="str">
        <f ca="1">IF(A50="","",Calculations!S50)</f>
        <v/>
      </c>
      <c r="C50" s="17"/>
      <c r="D50" s="19"/>
      <c r="E50" s="17" t="str">
        <f ca="1">IF(A50="","",Calculations!V50)</f>
        <v/>
      </c>
      <c r="F50" s="17" t="str">
        <f ca="1">IF(A50="","",Calculations!W50)</f>
        <v/>
      </c>
      <c r="G50" s="17" t="str">
        <f ca="1">IF(A50="","",Calculations!X50)</f>
        <v/>
      </c>
      <c r="H50" s="17" t="str">
        <f ca="1">IF(A50="","",Calculations!Y50)</f>
        <v/>
      </c>
      <c r="I50" s="17" t="str">
        <f ca="1">IF(A50="","",Calculations!AA50)</f>
        <v/>
      </c>
    </row>
    <row r="51" spans="1:9" s="1" customFormat="1" ht="12.75" customHeight="1" x14ac:dyDescent="0.2">
      <c r="A51" s="3" t="str">
        <f ca="1">IF(Calculations!S51&gt;Calculations!$B$12, "",A50+1)</f>
        <v/>
      </c>
      <c r="B51" s="18" t="str">
        <f ca="1">IF(A51="","",Calculations!S51)</f>
        <v/>
      </c>
      <c r="C51" s="17" t="str">
        <f ca="1">IF(A51="","",Calculations!T51)</f>
        <v/>
      </c>
      <c r="D51" s="19" t="str">
        <f ca="1">IF(A51="","",Calculations!U51)</f>
        <v/>
      </c>
      <c r="E51" s="17" t="str">
        <f ca="1">IF(A51="","",Calculations!V51)</f>
        <v/>
      </c>
      <c r="F51" s="17" t="str">
        <f ca="1">IF(A51="","",Calculations!W51)</f>
        <v/>
      </c>
      <c r="G51" s="17" t="str">
        <f ca="1">IF(A51="","",Calculations!X51)</f>
        <v/>
      </c>
      <c r="H51" s="17" t="str">
        <f ca="1">IF(A51="","",Calculations!Y51)</f>
        <v/>
      </c>
      <c r="I51" s="17" t="str">
        <f ca="1">IF(A51="","",Calculations!AA51)</f>
        <v/>
      </c>
    </row>
    <row r="52" spans="1:9" s="1" customFormat="1" ht="12.75" customHeight="1" x14ac:dyDescent="0.2">
      <c r="A52" s="3" t="str">
        <f ca="1">IF(Calculations!S52&gt;Calculations!$B$12, "",A51+1)</f>
        <v/>
      </c>
      <c r="B52" s="18" t="str">
        <f ca="1">IF(A52="","",Calculations!S52)</f>
        <v/>
      </c>
      <c r="C52" s="17"/>
      <c r="D52" s="19"/>
      <c r="E52" s="17" t="str">
        <f ca="1">IF(A52="","",Calculations!V52)</f>
        <v/>
      </c>
      <c r="F52" s="17" t="str">
        <f ca="1">IF(A52="","",Calculations!W52)</f>
        <v/>
      </c>
      <c r="G52" s="17" t="str">
        <f ca="1">IF(A52="","",Calculations!X52)</f>
        <v/>
      </c>
      <c r="H52" s="17" t="str">
        <f ca="1">IF(A52="","",Calculations!Y52)</f>
        <v/>
      </c>
      <c r="I52" s="17" t="str">
        <f ca="1">IF(A52="","",Calculations!AA52)</f>
        <v/>
      </c>
    </row>
    <row r="53" spans="1:9" s="1" customFormat="1" ht="12.75" customHeight="1" x14ac:dyDescent="0.2">
      <c r="A53" s="3" t="str">
        <f ca="1">IF(Calculations!S53&gt;Calculations!$B$12, "",A52+1)</f>
        <v/>
      </c>
      <c r="B53" s="18" t="str">
        <f ca="1">IF(A53="","",Calculations!S53)</f>
        <v/>
      </c>
      <c r="C53" s="17" t="str">
        <f ca="1">IF(A53="","",Calculations!T53)</f>
        <v/>
      </c>
      <c r="D53" s="19" t="str">
        <f ca="1">IF(A53="","",Calculations!U53)</f>
        <v/>
      </c>
      <c r="E53" s="17" t="str">
        <f ca="1">IF(A53="","",Calculations!V53)</f>
        <v/>
      </c>
      <c r="F53" s="17" t="str">
        <f ca="1">IF(A53="","",Calculations!W53)</f>
        <v/>
      </c>
      <c r="G53" s="17" t="str">
        <f ca="1">IF(A53="","",Calculations!X53)</f>
        <v/>
      </c>
      <c r="H53" s="17" t="str">
        <f ca="1">IF(A53="","",Calculations!Y53)</f>
        <v/>
      </c>
      <c r="I53" s="17" t="str">
        <f ca="1">IF(A53="","",Calculations!AA53)</f>
        <v/>
      </c>
    </row>
    <row r="54" spans="1:9" s="1" customFormat="1" ht="12.75" customHeight="1" x14ac:dyDescent="0.2">
      <c r="A54" s="3" t="str">
        <f ca="1">IF(Calculations!S54&gt;Calculations!$B$12, "",A53+1)</f>
        <v/>
      </c>
      <c r="B54" s="18" t="str">
        <f ca="1">IF(A54="","",Calculations!S54)</f>
        <v/>
      </c>
      <c r="C54" s="17"/>
      <c r="D54" s="19"/>
      <c r="E54" s="17" t="str">
        <f ca="1">IF(A54="","",Calculations!V54)</f>
        <v/>
      </c>
      <c r="F54" s="17" t="str">
        <f ca="1">IF(A54="","",Calculations!W54)</f>
        <v/>
      </c>
      <c r="G54" s="17" t="str">
        <f ca="1">IF(A54="","",Calculations!X54)</f>
        <v/>
      </c>
      <c r="H54" s="17" t="str">
        <f ca="1">IF(A54="","",Calculations!Y54)</f>
        <v/>
      </c>
      <c r="I54" s="17" t="str">
        <f ca="1">IF(A54="","",Calculations!AA54)</f>
        <v/>
      </c>
    </row>
    <row r="55" spans="1:9" s="1" customFormat="1" ht="12.75" customHeight="1" x14ac:dyDescent="0.2">
      <c r="A55" s="3" t="str">
        <f ca="1">IF(Calculations!S55&gt;Calculations!$B$12, "",A54+1)</f>
        <v/>
      </c>
      <c r="B55" s="18" t="str">
        <f ca="1">IF(A55="","",Calculations!S55)</f>
        <v/>
      </c>
      <c r="C55" s="17" t="str">
        <f ca="1">IF(A55="","",Calculations!T55)</f>
        <v/>
      </c>
      <c r="D55" s="19" t="str">
        <f ca="1">IF(A55="","",Calculations!U55)</f>
        <v/>
      </c>
      <c r="E55" s="17" t="str">
        <f ca="1">IF(A55="","",Calculations!V55)</f>
        <v/>
      </c>
      <c r="F55" s="17" t="str">
        <f ca="1">IF(A55="","",Calculations!W55)</f>
        <v/>
      </c>
      <c r="G55" s="17" t="str">
        <f ca="1">IF(A55="","",Calculations!X55)</f>
        <v/>
      </c>
      <c r="H55" s="17" t="str">
        <f ca="1">IF(A55="","",Calculations!Y55)</f>
        <v/>
      </c>
      <c r="I55" s="17" t="str">
        <f ca="1">IF(A55="","",Calculations!AA55)</f>
        <v/>
      </c>
    </row>
    <row r="56" spans="1:9" s="1" customFormat="1" ht="12.75" customHeight="1" x14ac:dyDescent="0.2">
      <c r="A56" s="3" t="str">
        <f ca="1">IF(Calculations!S56&gt;Calculations!$B$12, "",A55+1)</f>
        <v/>
      </c>
      <c r="B56" s="18" t="str">
        <f ca="1">IF(A56="","",Calculations!S56)</f>
        <v/>
      </c>
      <c r="C56" s="17"/>
      <c r="D56" s="19"/>
      <c r="E56" s="17" t="str">
        <f ca="1">IF(A56="","",Calculations!V56)</f>
        <v/>
      </c>
      <c r="F56" s="17" t="str">
        <f ca="1">IF(A56="","",Calculations!W56)</f>
        <v/>
      </c>
      <c r="G56" s="17" t="str">
        <f ca="1">IF(A56="","",Calculations!X56)</f>
        <v/>
      </c>
      <c r="H56" s="17" t="str">
        <f ca="1">IF(A56="","",Calculations!Y56)</f>
        <v/>
      </c>
      <c r="I56" s="17" t="str">
        <f ca="1">IF(A56="","",Calculations!AA56)</f>
        <v/>
      </c>
    </row>
    <row r="57" spans="1:9" s="1" customFormat="1" ht="12.75" customHeight="1" x14ac:dyDescent="0.2">
      <c r="A57" s="3" t="str">
        <f ca="1">IF(Calculations!S57&gt;Calculations!$B$12, "",A56+1)</f>
        <v/>
      </c>
      <c r="B57" s="18" t="str">
        <f ca="1">IF(A57="","",Calculations!S57)</f>
        <v/>
      </c>
      <c r="C57" s="17" t="str">
        <f ca="1">IF(A57="","",Calculations!T57)</f>
        <v/>
      </c>
      <c r="D57" s="19" t="str">
        <f ca="1">IF(A57="","",Calculations!U57)</f>
        <v/>
      </c>
      <c r="E57" s="17" t="str">
        <f ca="1">IF(A57="","",Calculations!V57)</f>
        <v/>
      </c>
      <c r="F57" s="17" t="str">
        <f ca="1">IF(A57="","",Calculations!W57)</f>
        <v/>
      </c>
      <c r="G57" s="17" t="str">
        <f ca="1">IF(A57="","",Calculations!X57)</f>
        <v/>
      </c>
      <c r="H57" s="17" t="str">
        <f ca="1">IF(A57="","",Calculations!Y57)</f>
        <v/>
      </c>
      <c r="I57" s="17" t="str">
        <f ca="1">IF(A57="","",Calculations!AA57)</f>
        <v/>
      </c>
    </row>
    <row r="58" spans="1:9" s="1" customFormat="1" ht="12.75" customHeight="1" x14ac:dyDescent="0.2">
      <c r="A58" s="3" t="str">
        <f ca="1">IF(Calculations!S58&gt;Calculations!$B$12, "",A57+1)</f>
        <v/>
      </c>
      <c r="B58" s="18" t="str">
        <f ca="1">IF(A58="","",Calculations!S58)</f>
        <v/>
      </c>
      <c r="C58" s="17"/>
      <c r="D58" s="19"/>
      <c r="E58" s="17" t="str">
        <f ca="1">IF(A58="","",Calculations!V58)</f>
        <v/>
      </c>
      <c r="F58" s="17" t="str">
        <f ca="1">IF(A58="","",Calculations!W58)</f>
        <v/>
      </c>
      <c r="G58" s="17" t="str">
        <f ca="1">IF(A58="","",Calculations!X58)</f>
        <v/>
      </c>
      <c r="H58" s="17" t="str">
        <f ca="1">IF(A58="","",Calculations!Y58)</f>
        <v/>
      </c>
      <c r="I58" s="17" t="str">
        <f ca="1">IF(A58="","",Calculations!AA58)</f>
        <v/>
      </c>
    </row>
    <row r="59" spans="1:9" s="1" customFormat="1" ht="12.75" customHeight="1" x14ac:dyDescent="0.2">
      <c r="A59" s="3" t="str">
        <f ca="1">IF(Calculations!S59&gt;Calculations!$B$12, "",A58+1)</f>
        <v/>
      </c>
      <c r="B59" s="18" t="str">
        <f ca="1">IF(A59="","",Calculations!S59)</f>
        <v/>
      </c>
      <c r="C59" s="17" t="str">
        <f ca="1">IF(A59="","",Calculations!T59)</f>
        <v/>
      </c>
      <c r="D59" s="19" t="str">
        <f ca="1">IF(A59="","",Calculations!U59)</f>
        <v/>
      </c>
      <c r="E59" s="17" t="str">
        <f ca="1">IF(A59="","",Calculations!V59)</f>
        <v/>
      </c>
      <c r="F59" s="17" t="str">
        <f ca="1">IF(A59="","",Calculations!W59)</f>
        <v/>
      </c>
      <c r="G59" s="17" t="str">
        <f ca="1">IF(A59="","",Calculations!X59)</f>
        <v/>
      </c>
      <c r="H59" s="17" t="str">
        <f ca="1">IF(A59="","",Calculations!Y59)</f>
        <v/>
      </c>
      <c r="I59" s="17" t="str">
        <f ca="1">IF(A59="","",Calculations!AA59)</f>
        <v/>
      </c>
    </row>
    <row r="60" spans="1:9" s="1" customFormat="1" ht="12.75" customHeight="1" x14ac:dyDescent="0.2">
      <c r="A60" s="3" t="str">
        <f ca="1">IF(Calculations!S60&gt;Calculations!$B$12, "",A59+1)</f>
        <v/>
      </c>
      <c r="B60" s="18" t="str">
        <f ca="1">IF(A60="","",Calculations!S60)</f>
        <v/>
      </c>
      <c r="C60" s="17"/>
      <c r="D60" s="19"/>
      <c r="E60" s="17" t="str">
        <f ca="1">IF(A60="","",Calculations!V60)</f>
        <v/>
      </c>
      <c r="F60" s="17" t="str">
        <f ca="1">IF(A60="","",Calculations!W60)</f>
        <v/>
      </c>
      <c r="G60" s="17" t="str">
        <f ca="1">IF(A60="","",Calculations!X60)</f>
        <v/>
      </c>
      <c r="H60" s="17" t="str">
        <f ca="1">IF(A60="","",Calculations!Y60)</f>
        <v/>
      </c>
      <c r="I60" s="17" t="str">
        <f ca="1">IF(A60="","",Calculations!AA60)</f>
        <v/>
      </c>
    </row>
    <row r="61" spans="1:9" s="1" customFormat="1" ht="12.75" customHeight="1" x14ac:dyDescent="0.2">
      <c r="A61" s="3" t="str">
        <f ca="1">IF(Calculations!S61&gt;Calculations!$B$12, "",A60+1)</f>
        <v/>
      </c>
      <c r="B61" s="18" t="str">
        <f ca="1">IF(A61="","",Calculations!S61)</f>
        <v/>
      </c>
      <c r="C61" s="17" t="str">
        <f ca="1">IF(A61="","",Calculations!T61)</f>
        <v/>
      </c>
      <c r="D61" s="19" t="str">
        <f ca="1">IF(A61="","",Calculations!U61)</f>
        <v/>
      </c>
      <c r="E61" s="17" t="str">
        <f ca="1">IF(A61="","",Calculations!V61)</f>
        <v/>
      </c>
      <c r="F61" s="17" t="str">
        <f ca="1">IF(A61="","",Calculations!W61)</f>
        <v/>
      </c>
      <c r="G61" s="17" t="str">
        <f ca="1">IF(A61="","",Calculations!X61)</f>
        <v/>
      </c>
      <c r="H61" s="17" t="str">
        <f ca="1">IF(A61="","",Calculations!Y61)</f>
        <v/>
      </c>
      <c r="I61" s="17" t="str">
        <f ca="1">IF(A61="","",Calculations!AA61)</f>
        <v/>
      </c>
    </row>
    <row r="62" spans="1:9" s="1" customFormat="1" ht="12.75" customHeight="1" x14ac:dyDescent="0.2">
      <c r="A62" s="3" t="str">
        <f ca="1">IF(Calculations!S62&gt;Calculations!$B$12, "",A61+1)</f>
        <v/>
      </c>
      <c r="B62" s="18" t="str">
        <f ca="1">IF(A62="","",Calculations!S62)</f>
        <v/>
      </c>
      <c r="C62" s="17"/>
      <c r="D62" s="19"/>
      <c r="E62" s="17" t="str">
        <f ca="1">IF(A62="","",Calculations!V62)</f>
        <v/>
      </c>
      <c r="F62" s="17" t="str">
        <f ca="1">IF(A62="","",Calculations!W62)</f>
        <v/>
      </c>
      <c r="G62" s="17" t="str">
        <f ca="1">IF(A62="","",Calculations!X62)</f>
        <v/>
      </c>
      <c r="H62" s="17" t="str">
        <f ca="1">IF(A62="","",Calculations!Y62)</f>
        <v/>
      </c>
      <c r="I62" s="17" t="str">
        <f ca="1">IF(A62="","",Calculations!AA62)</f>
        <v/>
      </c>
    </row>
    <row r="63" spans="1:9" s="1" customFormat="1" ht="12.75" customHeight="1" x14ac:dyDescent="0.2">
      <c r="A63" s="3" t="str">
        <f ca="1">IF(Calculations!S63&gt;Calculations!$B$12, "",A62+1)</f>
        <v/>
      </c>
      <c r="B63" s="18" t="str">
        <f ca="1">IF(A63="","",Calculations!S63)</f>
        <v/>
      </c>
      <c r="C63" s="17" t="str">
        <f ca="1">IF(A63="","",Calculations!T63)</f>
        <v/>
      </c>
      <c r="D63" s="19" t="str">
        <f ca="1">IF(A63="","",Calculations!U63)</f>
        <v/>
      </c>
      <c r="E63" s="17" t="str">
        <f ca="1">IF(A63="","",Calculations!V63)</f>
        <v/>
      </c>
      <c r="F63" s="17" t="str">
        <f ca="1">IF(A63="","",Calculations!W63)</f>
        <v/>
      </c>
      <c r="G63" s="17" t="str">
        <f ca="1">IF(A63="","",Calculations!X63)</f>
        <v/>
      </c>
      <c r="H63" s="17" t="str">
        <f ca="1">IF(A63="","",Calculations!Y63)</f>
        <v/>
      </c>
      <c r="I63" s="17" t="str">
        <f ca="1">IF(A63="","",Calculations!AA63)</f>
        <v/>
      </c>
    </row>
    <row r="64" spans="1:9" s="1" customFormat="1" ht="12.75" customHeight="1" x14ac:dyDescent="0.2">
      <c r="A64" s="3" t="str">
        <f ca="1">IF(Calculations!S64&gt;Calculations!$B$12, "",A63+1)</f>
        <v/>
      </c>
      <c r="B64" s="18" t="str">
        <f ca="1">IF(A64="","",Calculations!S64)</f>
        <v/>
      </c>
      <c r="C64" s="17"/>
      <c r="D64" s="19"/>
      <c r="E64" s="17" t="str">
        <f ca="1">IF(A64="","",Calculations!V64)</f>
        <v/>
      </c>
      <c r="F64" s="17" t="str">
        <f ca="1">IF(A64="","",Calculations!W64)</f>
        <v/>
      </c>
      <c r="G64" s="17" t="str">
        <f ca="1">IF(A64="","",Calculations!X64)</f>
        <v/>
      </c>
      <c r="H64" s="17" t="str">
        <f ca="1">IF(A64="","",Calculations!Y64)</f>
        <v/>
      </c>
      <c r="I64" s="17" t="str">
        <f ca="1">IF(A64="","",Calculations!AA64)</f>
        <v/>
      </c>
    </row>
    <row r="65" spans="1:9" s="1" customFormat="1" ht="12.75" customHeight="1" x14ac:dyDescent="0.2">
      <c r="A65" s="3" t="str">
        <f ca="1">IF(Calculations!S65&gt;Calculations!$B$12, "",A64+1)</f>
        <v/>
      </c>
      <c r="B65" s="18" t="str">
        <f ca="1">IF(A65="","",Calculations!S65)</f>
        <v/>
      </c>
      <c r="C65" s="17" t="str">
        <f ca="1">IF(A65="","",Calculations!T65)</f>
        <v/>
      </c>
      <c r="D65" s="19" t="str">
        <f ca="1">IF(A65="","",Calculations!U65)</f>
        <v/>
      </c>
      <c r="E65" s="17" t="str">
        <f ca="1">IF(A65="","",Calculations!V65)</f>
        <v/>
      </c>
      <c r="F65" s="17" t="str">
        <f ca="1">IF(A65="","",Calculations!W65)</f>
        <v/>
      </c>
      <c r="G65" s="17" t="str">
        <f ca="1">IF(A65="","",Calculations!X65)</f>
        <v/>
      </c>
      <c r="H65" s="17" t="str">
        <f ca="1">IF(A65="","",Calculations!Y65)</f>
        <v/>
      </c>
      <c r="I65" s="17" t="str">
        <f ca="1">IF(A65="","",Calculations!AA65)</f>
        <v/>
      </c>
    </row>
    <row r="66" spans="1:9" s="1" customFormat="1" ht="12.75" customHeight="1" x14ac:dyDescent="0.2">
      <c r="A66" s="3" t="str">
        <f ca="1">IF(Calculations!S66&gt;Calculations!$B$12, "",A65+1)</f>
        <v/>
      </c>
      <c r="B66" s="18" t="str">
        <f ca="1">IF(A66="","",Calculations!S66)</f>
        <v/>
      </c>
      <c r="C66" s="17"/>
      <c r="D66" s="19"/>
      <c r="E66" s="17" t="str">
        <f ca="1">IF(A66="","",Calculations!V66)</f>
        <v/>
      </c>
      <c r="F66" s="17" t="str">
        <f ca="1">IF(A66="","",Calculations!W66)</f>
        <v/>
      </c>
      <c r="G66" s="17" t="str">
        <f ca="1">IF(A66="","",Calculations!X66)</f>
        <v/>
      </c>
      <c r="H66" s="17" t="str">
        <f ca="1">IF(A66="","",Calculations!Y66)</f>
        <v/>
      </c>
      <c r="I66" s="17" t="str">
        <f ca="1">IF(A66="","",Calculations!AA66)</f>
        <v/>
      </c>
    </row>
    <row r="67" spans="1:9" s="1" customFormat="1" ht="12.75" customHeight="1" x14ac:dyDescent="0.2">
      <c r="A67" s="3" t="str">
        <f ca="1">IF(Calculations!S67&gt;Calculations!$B$12, "",A66+1)</f>
        <v/>
      </c>
      <c r="B67" s="18" t="str">
        <f ca="1">IF(A67="","",Calculations!S67)</f>
        <v/>
      </c>
      <c r="C67" s="17" t="str">
        <f ca="1">IF(A67="","",Calculations!T67)</f>
        <v/>
      </c>
      <c r="D67" s="19" t="str">
        <f ca="1">IF(A67="","",Calculations!U67)</f>
        <v/>
      </c>
      <c r="E67" s="17" t="str">
        <f ca="1">IF(A67="","",Calculations!V67)</f>
        <v/>
      </c>
      <c r="F67" s="17" t="str">
        <f ca="1">IF(A67="","",Calculations!W67)</f>
        <v/>
      </c>
      <c r="G67" s="17" t="str">
        <f ca="1">IF(A67="","",Calculations!X67)</f>
        <v/>
      </c>
      <c r="H67" s="17" t="str">
        <f ca="1">IF(A67="","",Calculations!Y67)</f>
        <v/>
      </c>
      <c r="I67" s="17" t="str">
        <f ca="1">IF(A67="","",Calculations!AA67)</f>
        <v/>
      </c>
    </row>
    <row r="68" spans="1:9" s="1" customFormat="1" ht="12.75" customHeight="1" x14ac:dyDescent="0.2">
      <c r="A68" s="3" t="str">
        <f ca="1">IF(Calculations!S68&gt;Calculations!$B$12, "",A67+1)</f>
        <v/>
      </c>
      <c r="B68" s="18" t="str">
        <f ca="1">IF(A68="","",Calculations!S68)</f>
        <v/>
      </c>
      <c r="C68" s="17"/>
      <c r="D68" s="19"/>
      <c r="E68" s="17" t="str">
        <f ca="1">IF(A68="","",Calculations!V68)</f>
        <v/>
      </c>
      <c r="F68" s="17" t="str">
        <f ca="1">IF(A68="","",Calculations!W68)</f>
        <v/>
      </c>
      <c r="G68" s="17" t="str">
        <f ca="1">IF(A68="","",Calculations!X68)</f>
        <v/>
      </c>
      <c r="H68" s="17" t="str">
        <f ca="1">IF(A68="","",Calculations!Y68)</f>
        <v/>
      </c>
      <c r="I68" s="17" t="str">
        <f ca="1">IF(A68="","",Calculations!AA68)</f>
        <v/>
      </c>
    </row>
    <row r="69" spans="1:9" s="1" customFormat="1" ht="12.75" customHeight="1" x14ac:dyDescent="0.2">
      <c r="A69" s="3" t="str">
        <f ca="1">IF(Calculations!S69&gt;Calculations!$B$12, "",A68+1)</f>
        <v/>
      </c>
      <c r="B69" s="18" t="str">
        <f ca="1">IF(A69="","",Calculations!S69)</f>
        <v/>
      </c>
      <c r="C69" s="17" t="str">
        <f ca="1">IF(A69="","",Calculations!T69)</f>
        <v/>
      </c>
      <c r="D69" s="19" t="str">
        <f ca="1">IF(A69="","",Calculations!U69)</f>
        <v/>
      </c>
      <c r="E69" s="17" t="str">
        <f ca="1">IF(A69="","",Calculations!V69)</f>
        <v/>
      </c>
      <c r="F69" s="17" t="str">
        <f ca="1">IF(A69="","",Calculations!W69)</f>
        <v/>
      </c>
      <c r="G69" s="17" t="str">
        <f ca="1">IF(A69="","",Calculations!X69)</f>
        <v/>
      </c>
      <c r="H69" s="17" t="str">
        <f ca="1">IF(A69="","",Calculations!Y69)</f>
        <v/>
      </c>
      <c r="I69" s="17" t="str">
        <f ca="1">IF(A69="","",Calculations!AA69)</f>
        <v/>
      </c>
    </row>
    <row r="70" spans="1:9" s="1" customFormat="1" ht="12.75" customHeight="1" x14ac:dyDescent="0.2">
      <c r="A70" s="3"/>
      <c r="B70" s="4"/>
      <c r="E70" s="17"/>
      <c r="I70" s="5"/>
    </row>
    <row r="71" spans="1:9" s="1" customFormat="1" ht="12.75" customHeight="1" x14ac:dyDescent="0.2">
      <c r="A71" s="3"/>
      <c r="B71" s="4"/>
      <c r="C71" s="20"/>
      <c r="E71" s="17"/>
      <c r="F71" s="20"/>
      <c r="G71" s="20"/>
      <c r="H71" s="20"/>
      <c r="I71" s="5"/>
    </row>
    <row r="72" spans="1:9" s="1" customFormat="1" ht="12.75" customHeight="1" x14ac:dyDescent="0.2">
      <c r="A72" s="3"/>
      <c r="B72" s="4"/>
      <c r="C72" s="20"/>
      <c r="E72" s="17"/>
      <c r="F72" s="20"/>
      <c r="G72" s="20"/>
      <c r="H72" s="20"/>
      <c r="I72" s="5"/>
    </row>
    <row r="73" spans="1:9" s="1" customFormat="1" ht="12.75" customHeight="1" x14ac:dyDescent="0.2">
      <c r="B73" s="22"/>
      <c r="E73" s="17"/>
      <c r="I73" s="5"/>
    </row>
    <row r="74" spans="1:9" ht="12.75" customHeight="1" x14ac:dyDescent="0.25">
      <c r="E74" s="17"/>
    </row>
    <row r="75" spans="1:9" ht="12.75" customHeight="1" x14ac:dyDescent="0.25">
      <c r="E75" s="17"/>
    </row>
    <row r="76" spans="1:9" ht="12.75" customHeight="1" x14ac:dyDescent="0.25">
      <c r="E76" s="17"/>
    </row>
  </sheetData>
  <sheetProtection algorithmName="SHA-512" hashValue="AgWaYUEPWMXWbUeboot5AlMjgt47T4E2LOLWRi2D5/LTv5k0aZToZC5M9xwc25YCl28Np5WjisVI8rrBGmxHRg==" saltValue="4ZeM1qip/BhM37PakNIMKw==" spinCount="100000" sheet="1" formatCells="0" formatColumns="0" formatRows="0"/>
  <mergeCells count="3">
    <mergeCell ref="A2:I2"/>
    <mergeCell ref="A4:I4"/>
    <mergeCell ref="A5:I5"/>
  </mergeCells>
  <pageMargins left="0.75" right="0.75" top="0.25" bottom="0.25" header="0.5" footer="0.5"/>
  <pageSetup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73"/>
  <sheetViews>
    <sheetView workbookViewId="0">
      <pane ySplit="8" topLeftCell="A9" activePane="bottomLeft" state="frozen"/>
      <selection pane="bottomLeft" activeCell="G8" sqref="G8"/>
    </sheetView>
  </sheetViews>
  <sheetFormatPr defaultColWidth="8.88671875" defaultRowHeight="12.75" customHeight="1" x14ac:dyDescent="0.25"/>
  <cols>
    <col min="1" max="1" width="7.21875" customWidth="1"/>
    <col min="2" max="2" width="11.77734375" style="23" customWidth="1"/>
    <col min="3" max="3" width="13.33203125" style="33" customWidth="1"/>
    <col min="4" max="4" width="8.77734375" style="34" customWidth="1"/>
    <col min="5" max="8" width="13.33203125" customWidth="1"/>
    <col min="9" max="9" width="13.33203125" style="24" customWidth="1"/>
    <col min="11" max="16" width="8.88671875" customWidth="1"/>
  </cols>
  <sheetData>
    <row r="1" spans="1:24" ht="12.9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8.75" customHeight="1" x14ac:dyDescent="0.25">
      <c r="A2" s="95" t="s">
        <v>4</v>
      </c>
      <c r="B2" s="95"/>
      <c r="C2" s="95"/>
      <c r="D2" s="95"/>
      <c r="E2" s="95"/>
      <c r="F2" s="95"/>
      <c r="G2" s="95"/>
      <c r="H2" s="95"/>
      <c r="I2" s="95"/>
    </row>
    <row r="3" spans="1:24" ht="12.95" customHeight="1" x14ac:dyDescent="0.25">
      <c r="A3" s="6"/>
      <c r="B3" s="6"/>
      <c r="C3" s="26"/>
      <c r="D3" s="27"/>
      <c r="E3" s="6"/>
      <c r="F3" s="6"/>
      <c r="G3" s="6"/>
      <c r="H3" s="6"/>
      <c r="I3" s="6"/>
    </row>
    <row r="4" spans="1:24" s="28" customFormat="1" ht="12.95" customHeight="1" x14ac:dyDescent="0.25">
      <c r="A4" s="96" t="str">
        <f>IF(Inputs!C10="","", Inputs!C10)</f>
        <v/>
      </c>
      <c r="B4" s="96"/>
      <c r="C4" s="96"/>
      <c r="D4" s="96"/>
      <c r="E4" s="96"/>
      <c r="F4" s="96"/>
      <c r="G4" s="96"/>
      <c r="H4" s="96"/>
      <c r="I4" s="96"/>
    </row>
    <row r="5" spans="1:24" s="28" customFormat="1" ht="12.95" customHeight="1" x14ac:dyDescent="0.2">
      <c r="A5" s="97" t="str">
        <f ca="1" xml:space="preserve"> "PREPARED ON " &amp; TEXT(NOW(), "mm/dd/yyyy")</f>
        <v>PREPARED ON 02/25/2026</v>
      </c>
      <c r="B5" s="97"/>
      <c r="C5" s="97"/>
      <c r="D5" s="97"/>
      <c r="E5" s="97"/>
      <c r="F5" s="97"/>
      <c r="G5" s="97"/>
      <c r="H5" s="97"/>
      <c r="I5" s="97"/>
      <c r="K5" s="44"/>
      <c r="L5" s="44"/>
      <c r="M5" s="44"/>
      <c r="N5" s="44"/>
      <c r="O5" s="44"/>
      <c r="P5" s="44"/>
    </row>
    <row r="6" spans="1:24" ht="12.95" customHeight="1" x14ac:dyDescent="0.25">
      <c r="A6" s="3"/>
      <c r="B6" s="4"/>
      <c r="C6" s="25"/>
      <c r="D6" s="21"/>
      <c r="E6" s="1"/>
      <c r="F6" s="1"/>
      <c r="G6" s="1"/>
      <c r="H6" s="1"/>
      <c r="I6" s="5"/>
    </row>
    <row r="7" spans="1:24" ht="45" customHeight="1" thickBot="1" x14ac:dyDescent="0.3">
      <c r="A7" s="10"/>
      <c r="B7" s="11" t="s">
        <v>5</v>
      </c>
      <c r="C7" s="29" t="s">
        <v>6</v>
      </c>
      <c r="D7" s="30" t="s">
        <v>7</v>
      </c>
      <c r="E7" s="10" t="s">
        <v>8</v>
      </c>
      <c r="F7" s="10" t="s">
        <v>34</v>
      </c>
      <c r="G7" s="10" t="s">
        <v>62</v>
      </c>
      <c r="H7" s="10" t="s">
        <v>9</v>
      </c>
      <c r="I7" s="12" t="s">
        <v>10</v>
      </c>
    </row>
    <row r="8" spans="1:24" ht="18.75" customHeight="1" thickBot="1" x14ac:dyDescent="0.3">
      <c r="A8" s="13" t="s">
        <v>11</v>
      </c>
      <c r="B8" s="14"/>
      <c r="C8" s="15">
        <f ca="1">SUM(C9:C69)</f>
        <v>0</v>
      </c>
      <c r="D8" s="16"/>
      <c r="E8" s="15">
        <f ca="1">SUM(E9:E69)</f>
        <v>0</v>
      </c>
      <c r="F8" s="15">
        <f t="shared" ref="F8:G8" ca="1" si="0">SUM(F9:F69)</f>
        <v>0</v>
      </c>
      <c r="G8" s="15">
        <f t="shared" ca="1" si="0"/>
        <v>0</v>
      </c>
      <c r="H8" s="15">
        <f ca="1">SUM(H9:H69)</f>
        <v>0</v>
      </c>
      <c r="I8" s="15">
        <f ca="1">SUM(I9:I69)</f>
        <v>0</v>
      </c>
    </row>
    <row r="9" spans="1:24" ht="12.75" customHeight="1" x14ac:dyDescent="0.25">
      <c r="A9" s="3"/>
      <c r="B9" s="18"/>
      <c r="C9" s="17"/>
      <c r="D9" s="19"/>
      <c r="E9" s="17"/>
      <c r="F9" s="17"/>
      <c r="G9" s="17"/>
      <c r="H9" s="17"/>
      <c r="I9" s="17"/>
    </row>
    <row r="10" spans="1:24" ht="12.75" customHeight="1" x14ac:dyDescent="0.25">
      <c r="A10" s="3" t="str">
        <f ca="1">IF(Calculations!AC10&gt;Calculations!$B$12,"",IF(A9="",1,A9+1))</f>
        <v/>
      </c>
      <c r="B10" s="18" t="str">
        <f ca="1">IF(A10="","",Calculations!AC10)</f>
        <v/>
      </c>
      <c r="C10" s="17" t="str">
        <f ca="1">IF(A10="","",Calculations!AD10)</f>
        <v/>
      </c>
      <c r="D10" s="19"/>
      <c r="E10" s="17" t="str">
        <f ca="1">IF(A10="","",Calculations!AF10)</f>
        <v/>
      </c>
      <c r="F10" s="17" t="str">
        <f ca="1">IF(A10="","",Calculations!AG10)</f>
        <v/>
      </c>
      <c r="G10" s="17" t="str">
        <f ca="1">IF(A10="","",Calculations!AH10)</f>
        <v/>
      </c>
      <c r="H10" s="17" t="str">
        <f ca="1">IF(A10="","",Calculations!AI10)</f>
        <v/>
      </c>
      <c r="I10" s="43" t="str">
        <f ca="1">IF(A10="","",Calculations!AK10)</f>
        <v/>
      </c>
    </row>
    <row r="11" spans="1:24" ht="12.75" customHeight="1" x14ac:dyDescent="0.25">
      <c r="A11" s="3" t="str">
        <f ca="1">IF(Calculations!S11&gt;Calculations!$B$12,"",IF(A10="",1,A10+1))</f>
        <v/>
      </c>
      <c r="B11" s="18" t="str">
        <f ca="1">IF(A11="","",Calculations!AC11)</f>
        <v/>
      </c>
      <c r="C11" s="17" t="str">
        <f ca="1">IF(A11="","",Calculations!AD11)</f>
        <v/>
      </c>
      <c r="D11" s="19" t="str">
        <f ca="1">IF(A11="","",Calculations!AE11)</f>
        <v/>
      </c>
      <c r="E11" s="17" t="str">
        <f ca="1">IF(A11="","",Calculations!AF11)</f>
        <v/>
      </c>
      <c r="F11" s="17" t="str">
        <f ca="1">IF(A11="","",Calculations!AG11)</f>
        <v/>
      </c>
      <c r="G11" s="17" t="str">
        <f ca="1">IF(A11="","",Calculations!AH11)</f>
        <v/>
      </c>
      <c r="H11" s="17" t="str">
        <f ca="1">IF(A11="","",Calculations!AI11)</f>
        <v/>
      </c>
      <c r="I11" s="17" t="str">
        <f ca="1">IF(A11="","",Calculations!AK11)</f>
        <v/>
      </c>
    </row>
    <row r="12" spans="1:24" ht="12.75" customHeight="1" x14ac:dyDescent="0.25">
      <c r="A12" s="3" t="str">
        <f ca="1">IF(Calculations!AC12&gt;Calculations!$B$12, "",A11+1)</f>
        <v/>
      </c>
      <c r="B12" s="18" t="str">
        <f ca="1">IF(A12="","",Calculations!AC12)</f>
        <v/>
      </c>
      <c r="C12" s="17"/>
      <c r="D12" s="19"/>
      <c r="E12" s="17" t="str">
        <f ca="1">IF(A12="","",Calculations!AF12)</f>
        <v/>
      </c>
      <c r="F12" s="17" t="str">
        <f ca="1">IF(A12="","",Calculations!AG12)</f>
        <v/>
      </c>
      <c r="G12" s="17" t="str">
        <f ca="1">IF(A12="","",Calculations!AH12)</f>
        <v/>
      </c>
      <c r="H12" s="17" t="str">
        <f ca="1">IF(A12="","",Calculations!AI12)</f>
        <v/>
      </c>
      <c r="I12" s="17" t="str">
        <f ca="1">IF(A12="","",Calculations!AK12)</f>
        <v/>
      </c>
    </row>
    <row r="13" spans="1:24" ht="12.75" customHeight="1" x14ac:dyDescent="0.25">
      <c r="A13" s="3" t="str">
        <f ca="1">IF(Calculations!AC13&gt;Calculations!$B$12, "",A12+1)</f>
        <v/>
      </c>
      <c r="B13" s="18" t="str">
        <f ca="1">IF(A13="","",Calculations!AC13)</f>
        <v/>
      </c>
      <c r="C13" s="17" t="str">
        <f ca="1">IF(A13="","",Calculations!AD13)</f>
        <v/>
      </c>
      <c r="D13" s="19" t="str">
        <f ca="1">IF(A13="","",Calculations!AE13)</f>
        <v/>
      </c>
      <c r="E13" s="17" t="str">
        <f ca="1">IF(A13="","",Calculations!AF13)</f>
        <v/>
      </c>
      <c r="F13" s="17" t="str">
        <f ca="1">IF(A13="","",Calculations!AG13)</f>
        <v/>
      </c>
      <c r="G13" s="17" t="str">
        <f ca="1">IF(A13="","",Calculations!AH13)</f>
        <v/>
      </c>
      <c r="H13" s="17" t="str">
        <f ca="1">IF(A13="","",Calculations!AI13)</f>
        <v/>
      </c>
      <c r="I13" s="17" t="str">
        <f ca="1">IF(A13="","",Calculations!AK13)</f>
        <v/>
      </c>
    </row>
    <row r="14" spans="1:24" ht="12.75" customHeight="1" x14ac:dyDescent="0.25">
      <c r="A14" s="3" t="str">
        <f ca="1">IF(Calculations!AC14&gt;Calculations!$B$12, "",A13+1)</f>
        <v/>
      </c>
      <c r="B14" s="18" t="str">
        <f ca="1">IF(A14="","",Calculations!AC14)</f>
        <v/>
      </c>
      <c r="C14" s="17"/>
      <c r="D14" s="19"/>
      <c r="E14" s="17" t="str">
        <f ca="1">IF(A14="","",Calculations!AF14)</f>
        <v/>
      </c>
      <c r="F14" s="17" t="str">
        <f ca="1">IF(A14="","",Calculations!AG14)</f>
        <v/>
      </c>
      <c r="G14" s="17" t="str">
        <f ca="1">IF(A14="","",Calculations!AH14)</f>
        <v/>
      </c>
      <c r="H14" s="17" t="str">
        <f ca="1">IF(A14="","",Calculations!AI14)</f>
        <v/>
      </c>
      <c r="I14" s="17" t="str">
        <f ca="1">IF(A14="","",Calculations!AK14)</f>
        <v/>
      </c>
    </row>
    <row r="15" spans="1:24" ht="12.75" customHeight="1" x14ac:dyDescent="0.25">
      <c r="A15" s="3" t="str">
        <f ca="1">IF(Calculations!AC15&gt;Calculations!$B$12, "",A14+1)</f>
        <v/>
      </c>
      <c r="B15" s="18" t="str">
        <f ca="1">IF(A15="","",Calculations!AC15)</f>
        <v/>
      </c>
      <c r="C15" s="17" t="str">
        <f ca="1">IF(A15="","",Calculations!AD15)</f>
        <v/>
      </c>
      <c r="D15" s="19" t="str">
        <f ca="1">IF(A15="","",Calculations!AE15)</f>
        <v/>
      </c>
      <c r="E15" s="17" t="str">
        <f ca="1">IF(A15="","",Calculations!AF15)</f>
        <v/>
      </c>
      <c r="F15" s="17" t="str">
        <f ca="1">IF(A15="","",Calculations!AG15)</f>
        <v/>
      </c>
      <c r="G15" s="17" t="str">
        <f ca="1">IF(A15="","",Calculations!AH15)</f>
        <v/>
      </c>
      <c r="H15" s="17" t="str">
        <f ca="1">IF(A15="","",Calculations!AI15)</f>
        <v/>
      </c>
      <c r="I15" s="17" t="str">
        <f ca="1">IF(A15="","",Calculations!AK15)</f>
        <v/>
      </c>
    </row>
    <row r="16" spans="1:24" ht="12.75" customHeight="1" x14ac:dyDescent="0.25">
      <c r="A16" s="3" t="str">
        <f ca="1">IF(Calculations!AC16&gt;Calculations!$B$12, "",A15+1)</f>
        <v/>
      </c>
      <c r="B16" s="18" t="str">
        <f ca="1">IF(A16="","",Calculations!AC16)</f>
        <v/>
      </c>
      <c r="C16" s="17"/>
      <c r="D16" s="19"/>
      <c r="E16" s="17" t="str">
        <f ca="1">IF(A16="","",Calculations!AF16)</f>
        <v/>
      </c>
      <c r="F16" s="17" t="str">
        <f ca="1">IF(A16="","",Calculations!AG16)</f>
        <v/>
      </c>
      <c r="G16" s="17" t="str">
        <f ca="1">IF(A16="","",Calculations!AH16)</f>
        <v/>
      </c>
      <c r="H16" s="17" t="str">
        <f ca="1">IF(A16="","",Calculations!AI16)</f>
        <v/>
      </c>
      <c r="I16" s="17" t="str">
        <f ca="1">IF(A16="","",Calculations!AK16)</f>
        <v/>
      </c>
    </row>
    <row r="17" spans="1:9" ht="12.75" customHeight="1" x14ac:dyDescent="0.25">
      <c r="A17" s="3" t="str">
        <f ca="1">IF(Calculations!AC17&gt;Calculations!$B$12, "",A16+1)</f>
        <v/>
      </c>
      <c r="B17" s="18" t="str">
        <f ca="1">IF(A17="","",Calculations!AC17)</f>
        <v/>
      </c>
      <c r="C17" s="17" t="str">
        <f ca="1">IF(A17="","",Calculations!AD17)</f>
        <v/>
      </c>
      <c r="D17" s="19" t="str">
        <f ca="1">IF(A17="","",Calculations!AE17)</f>
        <v/>
      </c>
      <c r="E17" s="17" t="str">
        <f ca="1">IF(A17="","",Calculations!AF17)</f>
        <v/>
      </c>
      <c r="F17" s="17" t="str">
        <f ca="1">IF(A17="","",Calculations!AG17)</f>
        <v/>
      </c>
      <c r="G17" s="17" t="str">
        <f ca="1">IF(A17="","",Calculations!AH17)</f>
        <v/>
      </c>
      <c r="H17" s="17" t="str">
        <f ca="1">IF(A17="","",Calculations!AI17)</f>
        <v/>
      </c>
      <c r="I17" s="17" t="str">
        <f ca="1">IF(A17="","",Calculations!AK17)</f>
        <v/>
      </c>
    </row>
    <row r="18" spans="1:9" ht="12.75" customHeight="1" x14ac:dyDescent="0.25">
      <c r="A18" s="3" t="str">
        <f ca="1">IF(Calculations!AC18&gt;Calculations!$B$12, "",A17+1)</f>
        <v/>
      </c>
      <c r="B18" s="18" t="str">
        <f ca="1">IF(A18="","",Calculations!AC18)</f>
        <v/>
      </c>
      <c r="C18" s="17"/>
      <c r="D18" s="19"/>
      <c r="E18" s="17" t="str">
        <f ca="1">IF(A18="","",Calculations!AF18)</f>
        <v/>
      </c>
      <c r="F18" s="17" t="str">
        <f ca="1">IF(A18="","",Calculations!AG18)</f>
        <v/>
      </c>
      <c r="G18" s="17" t="str">
        <f ca="1">IF(A18="","",Calculations!AH18)</f>
        <v/>
      </c>
      <c r="H18" s="17" t="str">
        <f ca="1">IF(A18="","",Calculations!AI18)</f>
        <v/>
      </c>
      <c r="I18" s="17" t="str">
        <f ca="1">IF(A18="","",Calculations!AK18)</f>
        <v/>
      </c>
    </row>
    <row r="19" spans="1:9" ht="12.75" customHeight="1" x14ac:dyDescent="0.25">
      <c r="A19" s="3" t="str">
        <f ca="1">IF(Calculations!AC19&gt;Calculations!$B$12, "",A18+1)</f>
        <v/>
      </c>
      <c r="B19" s="18" t="str">
        <f ca="1">IF(A19="","",Calculations!AC19)</f>
        <v/>
      </c>
      <c r="C19" s="17" t="str">
        <f ca="1">IF(A19="","",Calculations!AD19)</f>
        <v/>
      </c>
      <c r="D19" s="19" t="str">
        <f ca="1">IF(A19="","",Calculations!AE19)</f>
        <v/>
      </c>
      <c r="E19" s="17" t="str">
        <f ca="1">IF(A19="","",Calculations!AF19)</f>
        <v/>
      </c>
      <c r="F19" s="17" t="str">
        <f ca="1">IF(A19="","",Calculations!AG19)</f>
        <v/>
      </c>
      <c r="G19" s="17" t="str">
        <f ca="1">IF(A19="","",Calculations!AH19)</f>
        <v/>
      </c>
      <c r="H19" s="17" t="str">
        <f ca="1">IF(A19="","",Calculations!AI19)</f>
        <v/>
      </c>
      <c r="I19" s="17" t="str">
        <f ca="1">IF(A19="","",Calculations!AK19)</f>
        <v/>
      </c>
    </row>
    <row r="20" spans="1:9" ht="12.75" customHeight="1" x14ac:dyDescent="0.25">
      <c r="A20" s="3" t="str">
        <f ca="1">IF(Calculations!AC20&gt;Calculations!$B$12, "",A19+1)</f>
        <v/>
      </c>
      <c r="B20" s="18" t="str">
        <f ca="1">IF(A20="","",Calculations!AC20)</f>
        <v/>
      </c>
      <c r="C20" s="17"/>
      <c r="D20" s="19"/>
      <c r="E20" s="17" t="str">
        <f ca="1">IF(A20="","",Calculations!AF20)</f>
        <v/>
      </c>
      <c r="F20" s="17" t="str">
        <f ca="1">IF(A20="","",Calculations!AG20)</f>
        <v/>
      </c>
      <c r="G20" s="17" t="str">
        <f ca="1">IF(A20="","",Calculations!AH20)</f>
        <v/>
      </c>
      <c r="H20" s="17" t="str">
        <f ca="1">IF(A20="","",Calculations!AI20)</f>
        <v/>
      </c>
      <c r="I20" s="17" t="str">
        <f ca="1">IF(A20="","",Calculations!AK20)</f>
        <v/>
      </c>
    </row>
    <row r="21" spans="1:9" ht="12.75" customHeight="1" x14ac:dyDescent="0.25">
      <c r="A21" s="3" t="str">
        <f ca="1">IF(Calculations!AC21&gt;Calculations!$B$12, "",A20+1)</f>
        <v/>
      </c>
      <c r="B21" s="18" t="str">
        <f ca="1">IF(A21="","",Calculations!AC21)</f>
        <v/>
      </c>
      <c r="C21" s="17" t="str">
        <f ca="1">IF(A21="","",Calculations!AD21)</f>
        <v/>
      </c>
      <c r="D21" s="19" t="str">
        <f ca="1">IF(A21="","",Calculations!AE21)</f>
        <v/>
      </c>
      <c r="E21" s="17" t="str">
        <f ca="1">IF(A21="","",Calculations!AF21)</f>
        <v/>
      </c>
      <c r="F21" s="17" t="str">
        <f ca="1">IF(A21="","",Calculations!AG21)</f>
        <v/>
      </c>
      <c r="G21" s="17" t="str">
        <f ca="1">IF(A21="","",Calculations!AH21)</f>
        <v/>
      </c>
      <c r="H21" s="17" t="str">
        <f ca="1">IF(A21="","",Calculations!AI21)</f>
        <v/>
      </c>
      <c r="I21" s="17" t="str">
        <f ca="1">IF(A21="","",Calculations!AK21)</f>
        <v/>
      </c>
    </row>
    <row r="22" spans="1:9" ht="12.75" customHeight="1" x14ac:dyDescent="0.25">
      <c r="A22" s="3" t="str">
        <f ca="1">IF(Calculations!AC22&gt;Calculations!$B$12, "",A21+1)</f>
        <v/>
      </c>
      <c r="B22" s="18" t="str">
        <f ca="1">IF(A22="","",Calculations!AC22)</f>
        <v/>
      </c>
      <c r="C22" s="17"/>
      <c r="D22" s="19"/>
      <c r="E22" s="17" t="str">
        <f ca="1">IF(A22="","",Calculations!AF22)</f>
        <v/>
      </c>
      <c r="F22" s="17" t="str">
        <f ca="1">IF(A22="","",Calculations!AG22)</f>
        <v/>
      </c>
      <c r="G22" s="17" t="str">
        <f ca="1">IF(A22="","",Calculations!AH22)</f>
        <v/>
      </c>
      <c r="H22" s="17" t="str">
        <f ca="1">IF(A22="","",Calculations!AI22)</f>
        <v/>
      </c>
      <c r="I22" s="17" t="str">
        <f ca="1">IF(A22="","",Calculations!AK22)</f>
        <v/>
      </c>
    </row>
    <row r="23" spans="1:9" ht="12.75" customHeight="1" x14ac:dyDescent="0.25">
      <c r="A23" s="3" t="str">
        <f ca="1">IF(Calculations!AC23&gt;Calculations!$B$12, "",A22+1)</f>
        <v/>
      </c>
      <c r="B23" s="18" t="str">
        <f ca="1">IF(A23="","",Calculations!AC23)</f>
        <v/>
      </c>
      <c r="C23" s="17" t="str">
        <f ca="1">IF(A23="","",Calculations!AD23)</f>
        <v/>
      </c>
      <c r="D23" s="19" t="str">
        <f ca="1">IF(A23="","",Calculations!AE23)</f>
        <v/>
      </c>
      <c r="E23" s="17" t="str">
        <f ca="1">IF(A23="","",Calculations!AF23)</f>
        <v/>
      </c>
      <c r="F23" s="17" t="str">
        <f ca="1">IF(A23="","",Calculations!AG23)</f>
        <v/>
      </c>
      <c r="G23" s="17" t="str">
        <f ca="1">IF(A23="","",Calculations!AH23)</f>
        <v/>
      </c>
      <c r="H23" s="17" t="str">
        <f ca="1">IF(A23="","",Calculations!AI23)</f>
        <v/>
      </c>
      <c r="I23" s="17" t="str">
        <f ca="1">IF(A23="","",Calculations!AK23)</f>
        <v/>
      </c>
    </row>
    <row r="24" spans="1:9" ht="12.75" customHeight="1" x14ac:dyDescent="0.25">
      <c r="A24" s="3" t="str">
        <f ca="1">IF(Calculations!AC24&gt;Calculations!$B$12, "",A23+1)</f>
        <v/>
      </c>
      <c r="B24" s="18" t="str">
        <f ca="1">IF(A24="","",Calculations!AC24)</f>
        <v/>
      </c>
      <c r="C24" s="17"/>
      <c r="D24" s="19"/>
      <c r="E24" s="17" t="str">
        <f ca="1">IF(A24="","",Calculations!AF24)</f>
        <v/>
      </c>
      <c r="F24" s="17" t="str">
        <f ca="1">IF(A24="","",Calculations!AG24)</f>
        <v/>
      </c>
      <c r="G24" s="17" t="str">
        <f ca="1">IF(A24="","",Calculations!AH24)</f>
        <v/>
      </c>
      <c r="H24" s="17" t="str">
        <f ca="1">IF(A24="","",Calculations!AI24)</f>
        <v/>
      </c>
      <c r="I24" s="17" t="str">
        <f ca="1">IF(A24="","",Calculations!AK24)</f>
        <v/>
      </c>
    </row>
    <row r="25" spans="1:9" ht="12.75" customHeight="1" x14ac:dyDescent="0.25">
      <c r="A25" s="3" t="str">
        <f ca="1">IF(Calculations!AC25&gt;Calculations!$B$12, "",A24+1)</f>
        <v/>
      </c>
      <c r="B25" s="18" t="str">
        <f ca="1">IF(A25="","",Calculations!AC25)</f>
        <v/>
      </c>
      <c r="C25" s="17" t="str">
        <f ca="1">IF(A25="","",Calculations!AD25)</f>
        <v/>
      </c>
      <c r="D25" s="19" t="str">
        <f ca="1">IF(A25="","",Calculations!AE25)</f>
        <v/>
      </c>
      <c r="E25" s="17" t="str">
        <f ca="1">IF(A25="","",Calculations!AF25)</f>
        <v/>
      </c>
      <c r="F25" s="17" t="str">
        <f ca="1">IF(A25="","",Calculations!AG25)</f>
        <v/>
      </c>
      <c r="G25" s="17" t="str">
        <f ca="1">IF(A25="","",Calculations!AH25)</f>
        <v/>
      </c>
      <c r="H25" s="17" t="str">
        <f ca="1">IF(A25="","",Calculations!AI25)</f>
        <v/>
      </c>
      <c r="I25" s="17" t="str">
        <f ca="1">IF(A25="","",Calculations!AK25)</f>
        <v/>
      </c>
    </row>
    <row r="26" spans="1:9" ht="12.75" customHeight="1" x14ac:dyDescent="0.25">
      <c r="A26" s="3" t="str">
        <f ca="1">IF(Calculations!AC26&gt;Calculations!$B$12, "",A25+1)</f>
        <v/>
      </c>
      <c r="B26" s="18" t="str">
        <f ca="1">IF(A26="","",Calculations!AC26)</f>
        <v/>
      </c>
      <c r="C26" s="17"/>
      <c r="D26" s="19"/>
      <c r="E26" s="17" t="str">
        <f ca="1">IF(A26="","",Calculations!AF26)</f>
        <v/>
      </c>
      <c r="F26" s="17" t="str">
        <f ca="1">IF(A26="","",Calculations!AG26)</f>
        <v/>
      </c>
      <c r="G26" s="17" t="str">
        <f ca="1">IF(A26="","",Calculations!AH26)</f>
        <v/>
      </c>
      <c r="H26" s="17" t="str">
        <f ca="1">IF(A26="","",Calculations!AI26)</f>
        <v/>
      </c>
      <c r="I26" s="17" t="str">
        <f ca="1">IF(A26="","",Calculations!AK26)</f>
        <v/>
      </c>
    </row>
    <row r="27" spans="1:9" ht="12.75" customHeight="1" x14ac:dyDescent="0.25">
      <c r="A27" s="3" t="str">
        <f ca="1">IF(Calculations!AC27&gt;Calculations!$B$12, "",A26+1)</f>
        <v/>
      </c>
      <c r="B27" s="18" t="str">
        <f ca="1">IF(A27="","",Calculations!AC27)</f>
        <v/>
      </c>
      <c r="C27" s="17" t="str">
        <f ca="1">IF(A27="","",Calculations!AD27)</f>
        <v/>
      </c>
      <c r="D27" s="19" t="str">
        <f ca="1">IF(A27="","",Calculations!AE27)</f>
        <v/>
      </c>
      <c r="E27" s="17" t="str">
        <f ca="1">IF(A27="","",Calculations!AF27)</f>
        <v/>
      </c>
      <c r="F27" s="17" t="str">
        <f ca="1">IF(A27="","",Calculations!AG27)</f>
        <v/>
      </c>
      <c r="G27" s="17" t="str">
        <f ca="1">IF(A27="","",Calculations!AH27)</f>
        <v/>
      </c>
      <c r="H27" s="17" t="str">
        <f ca="1">IF(A27="","",Calculations!AI27)</f>
        <v/>
      </c>
      <c r="I27" s="17" t="str">
        <f ca="1">IF(A27="","",Calculations!AK27)</f>
        <v/>
      </c>
    </row>
    <row r="28" spans="1:9" ht="12.75" customHeight="1" x14ac:dyDescent="0.25">
      <c r="A28" s="3" t="str">
        <f ca="1">IF(Calculations!AC28&gt;Calculations!$B$12, "",A27+1)</f>
        <v/>
      </c>
      <c r="B28" s="18" t="str">
        <f ca="1">IF(A28="","",Calculations!AC28)</f>
        <v/>
      </c>
      <c r="C28" s="17"/>
      <c r="D28" s="19"/>
      <c r="E28" s="17" t="str">
        <f ca="1">IF(A28="","",Calculations!AF28)</f>
        <v/>
      </c>
      <c r="F28" s="17" t="str">
        <f ca="1">IF(A28="","",Calculations!AG28)</f>
        <v/>
      </c>
      <c r="G28" s="17" t="str">
        <f ca="1">IF(A28="","",Calculations!AH28)</f>
        <v/>
      </c>
      <c r="H28" s="17" t="str">
        <f ca="1">IF(A28="","",Calculations!AI28)</f>
        <v/>
      </c>
      <c r="I28" s="17" t="str">
        <f ca="1">IF(A28="","",Calculations!AK28)</f>
        <v/>
      </c>
    </row>
    <row r="29" spans="1:9" ht="12.75" customHeight="1" x14ac:dyDescent="0.25">
      <c r="A29" s="3" t="str">
        <f ca="1">IF(Calculations!AC29&gt;Calculations!$B$12, "",A28+1)</f>
        <v/>
      </c>
      <c r="B29" s="18" t="str">
        <f ca="1">IF(A29="","",Calculations!AC29)</f>
        <v/>
      </c>
      <c r="C29" s="17" t="str">
        <f ca="1">IF(A29="","",Calculations!AD29)</f>
        <v/>
      </c>
      <c r="D29" s="19" t="str">
        <f ca="1">IF(A29="","",Calculations!AE29)</f>
        <v/>
      </c>
      <c r="E29" s="17" t="str">
        <f ca="1">IF(A29="","",Calculations!AF29)</f>
        <v/>
      </c>
      <c r="F29" s="17" t="str">
        <f ca="1">IF(A29="","",Calculations!AG29)</f>
        <v/>
      </c>
      <c r="G29" s="17" t="str">
        <f ca="1">IF(A29="","",Calculations!AH29)</f>
        <v/>
      </c>
      <c r="H29" s="17" t="str">
        <f ca="1">IF(A29="","",Calculations!AI29)</f>
        <v/>
      </c>
      <c r="I29" s="17" t="str">
        <f ca="1">IF(A29="","",Calculations!AK29)</f>
        <v/>
      </c>
    </row>
    <row r="30" spans="1:9" ht="12.75" customHeight="1" x14ac:dyDescent="0.25">
      <c r="A30" s="3" t="str">
        <f ca="1">IF(Calculations!AC30&gt;Calculations!$B$12, "",A29+1)</f>
        <v/>
      </c>
      <c r="B30" s="18" t="str">
        <f ca="1">IF(A30="","",Calculations!AC30)</f>
        <v/>
      </c>
      <c r="C30" s="17"/>
      <c r="D30" s="19"/>
      <c r="E30" s="17" t="str">
        <f ca="1">IF(A30="","",Calculations!AF30)</f>
        <v/>
      </c>
      <c r="F30" s="17" t="str">
        <f ca="1">IF(A30="","",Calculations!AG30)</f>
        <v/>
      </c>
      <c r="G30" s="17" t="str">
        <f ca="1">IF(A30="","",Calculations!AH30)</f>
        <v/>
      </c>
      <c r="H30" s="17" t="str">
        <f ca="1">IF(A30="","",Calculations!AI30)</f>
        <v/>
      </c>
      <c r="I30" s="17" t="str">
        <f ca="1">IF(A30="","",Calculations!AK30)</f>
        <v/>
      </c>
    </row>
    <row r="31" spans="1:9" ht="12.75" customHeight="1" x14ac:dyDescent="0.25">
      <c r="A31" s="3" t="str">
        <f ca="1">IF(Calculations!AC31&gt;Calculations!$B$12, "",A30+1)</f>
        <v/>
      </c>
      <c r="B31" s="18" t="str">
        <f ca="1">IF(A31="","",Calculations!AC31)</f>
        <v/>
      </c>
      <c r="C31" s="17" t="str">
        <f ca="1">IF(A31="","",Calculations!AD31)</f>
        <v/>
      </c>
      <c r="D31" s="19" t="str">
        <f ca="1">IF(A31="","",Calculations!AE31)</f>
        <v/>
      </c>
      <c r="E31" s="17" t="str">
        <f ca="1">IF(A31="","",Calculations!AF31)</f>
        <v/>
      </c>
      <c r="F31" s="17" t="str">
        <f ca="1">IF(A31="","",Calculations!AG31)</f>
        <v/>
      </c>
      <c r="G31" s="17" t="str">
        <f ca="1">IF(A31="","",Calculations!AH31)</f>
        <v/>
      </c>
      <c r="H31" s="17" t="str">
        <f ca="1">IF(A31="","",Calculations!AI31)</f>
        <v/>
      </c>
      <c r="I31" s="17" t="str">
        <f ca="1">IF(A31="","",Calculations!AK31)</f>
        <v/>
      </c>
    </row>
    <row r="32" spans="1:9" ht="12.75" customHeight="1" x14ac:dyDescent="0.25">
      <c r="A32" s="3" t="str">
        <f ca="1">IF(Calculations!AC32&gt;Calculations!$B$12, "",A31+1)</f>
        <v/>
      </c>
      <c r="B32" s="18" t="str">
        <f ca="1">IF(A32="","",Calculations!AC32)</f>
        <v/>
      </c>
      <c r="C32" s="17"/>
      <c r="D32" s="19"/>
      <c r="E32" s="17" t="str">
        <f ca="1">IF(A32="","",Calculations!AF32)</f>
        <v/>
      </c>
      <c r="F32" s="17" t="str">
        <f ca="1">IF(A32="","",Calculations!AG32)</f>
        <v/>
      </c>
      <c r="G32" s="17" t="str">
        <f ca="1">IF(A32="","",Calculations!AH32)</f>
        <v/>
      </c>
      <c r="H32" s="17" t="str">
        <f ca="1">IF(A32="","",Calculations!AI32)</f>
        <v/>
      </c>
      <c r="I32" s="17" t="str">
        <f ca="1">IF(A32="","",Calculations!AK32)</f>
        <v/>
      </c>
    </row>
    <row r="33" spans="1:9" ht="12.75" customHeight="1" x14ac:dyDescent="0.25">
      <c r="A33" s="3" t="str">
        <f ca="1">IF(Calculations!AC33&gt;Calculations!$B$12, "",A32+1)</f>
        <v/>
      </c>
      <c r="B33" s="18" t="str">
        <f ca="1">IF(A33="","",Calculations!AC33)</f>
        <v/>
      </c>
      <c r="C33" s="17" t="str">
        <f ca="1">IF(A33="","",Calculations!AD33)</f>
        <v/>
      </c>
      <c r="D33" s="19" t="str">
        <f ca="1">IF(A33="","",Calculations!AE33)</f>
        <v/>
      </c>
      <c r="E33" s="17" t="str">
        <f ca="1">IF(A33="","",Calculations!AF33)</f>
        <v/>
      </c>
      <c r="F33" s="17" t="str">
        <f ca="1">IF(A33="","",Calculations!AG33)</f>
        <v/>
      </c>
      <c r="G33" s="17" t="str">
        <f ca="1">IF(A33="","",Calculations!AH33)</f>
        <v/>
      </c>
      <c r="H33" s="17" t="str">
        <f ca="1">IF(A33="","",Calculations!AI33)</f>
        <v/>
      </c>
      <c r="I33" s="17" t="str">
        <f ca="1">IF(A33="","",Calculations!AK33)</f>
        <v/>
      </c>
    </row>
    <row r="34" spans="1:9" ht="12.75" customHeight="1" x14ac:dyDescent="0.25">
      <c r="A34" s="3" t="str">
        <f ca="1">IF(Calculations!AC34&gt;Calculations!$B$12, "",A33+1)</f>
        <v/>
      </c>
      <c r="B34" s="18" t="str">
        <f ca="1">IF(A34="","",Calculations!AC34)</f>
        <v/>
      </c>
      <c r="C34" s="17"/>
      <c r="D34" s="19"/>
      <c r="E34" s="17" t="str">
        <f ca="1">IF(A34="","",Calculations!AF34)</f>
        <v/>
      </c>
      <c r="F34" s="17" t="str">
        <f ca="1">IF(A34="","",Calculations!AG34)</f>
        <v/>
      </c>
      <c r="G34" s="17" t="str">
        <f ca="1">IF(A34="","",Calculations!AH34)</f>
        <v/>
      </c>
      <c r="H34" s="17" t="str">
        <f ca="1">IF(A34="","",Calculations!AI34)</f>
        <v/>
      </c>
      <c r="I34" s="17" t="str">
        <f ca="1">IF(A34="","",Calculations!AK34)</f>
        <v/>
      </c>
    </row>
    <row r="35" spans="1:9" ht="12.75" customHeight="1" x14ac:dyDescent="0.25">
      <c r="A35" s="3" t="str">
        <f ca="1">IF(Calculations!AC35&gt;Calculations!$B$12, "",A34+1)</f>
        <v/>
      </c>
      <c r="B35" s="18" t="str">
        <f ca="1">IF(A35="","",Calculations!AC35)</f>
        <v/>
      </c>
      <c r="C35" s="17" t="str">
        <f ca="1">IF(A35="","",Calculations!AD35)</f>
        <v/>
      </c>
      <c r="D35" s="19" t="str">
        <f ca="1">IF(A35="","",Calculations!AE35)</f>
        <v/>
      </c>
      <c r="E35" s="17" t="str">
        <f ca="1">IF(A35="","",Calculations!AF35)</f>
        <v/>
      </c>
      <c r="F35" s="17" t="str">
        <f ca="1">IF(A35="","",Calculations!AG35)</f>
        <v/>
      </c>
      <c r="G35" s="17" t="str">
        <f ca="1">IF(A35="","",Calculations!AH35)</f>
        <v/>
      </c>
      <c r="H35" s="17" t="str">
        <f ca="1">IF(A35="","",Calculations!AI35)</f>
        <v/>
      </c>
      <c r="I35" s="17" t="str">
        <f ca="1">IF(A35="","",Calculations!AK35)</f>
        <v/>
      </c>
    </row>
    <row r="36" spans="1:9" ht="12.75" customHeight="1" x14ac:dyDescent="0.25">
      <c r="A36" s="3" t="str">
        <f ca="1">IF(Calculations!AC36&gt;Calculations!$B$12, "",A35+1)</f>
        <v/>
      </c>
      <c r="B36" s="18" t="str">
        <f ca="1">IF(A36="","",Calculations!AC36)</f>
        <v/>
      </c>
      <c r="C36" s="17"/>
      <c r="D36" s="19"/>
      <c r="E36" s="17" t="str">
        <f ca="1">IF(A36="","",Calculations!AF36)</f>
        <v/>
      </c>
      <c r="F36" s="17" t="str">
        <f ca="1">IF(A36="","",Calculations!AG36)</f>
        <v/>
      </c>
      <c r="G36" s="17" t="str">
        <f ca="1">IF(A36="","",Calculations!AH36)</f>
        <v/>
      </c>
      <c r="H36" s="17" t="str">
        <f ca="1">IF(A36="","",Calculations!AI36)</f>
        <v/>
      </c>
      <c r="I36" s="17" t="str">
        <f ca="1">IF(A36="","",Calculations!AK36)</f>
        <v/>
      </c>
    </row>
    <row r="37" spans="1:9" ht="12.75" customHeight="1" x14ac:dyDescent="0.25">
      <c r="A37" s="3" t="str">
        <f ca="1">IF(Calculations!AC37&gt;Calculations!$B$12, "",A36+1)</f>
        <v/>
      </c>
      <c r="B37" s="18" t="str">
        <f ca="1">IF(A37="","",Calculations!AC37)</f>
        <v/>
      </c>
      <c r="C37" s="17" t="str">
        <f ca="1">IF(A37="","",Calculations!AD37)</f>
        <v/>
      </c>
      <c r="D37" s="19" t="str">
        <f ca="1">IF(A37="","",Calculations!AE37)</f>
        <v/>
      </c>
      <c r="E37" s="17" t="str">
        <f ca="1">IF(A37="","",Calculations!AF37)</f>
        <v/>
      </c>
      <c r="F37" s="17" t="str">
        <f ca="1">IF(A37="","",Calculations!AG37)</f>
        <v/>
      </c>
      <c r="G37" s="17" t="str">
        <f ca="1">IF(A37="","",Calculations!AH37)</f>
        <v/>
      </c>
      <c r="H37" s="17" t="str">
        <f ca="1">IF(A37="","",Calculations!AI37)</f>
        <v/>
      </c>
      <c r="I37" s="17" t="str">
        <f ca="1">IF(A37="","",Calculations!AK37)</f>
        <v/>
      </c>
    </row>
    <row r="38" spans="1:9" ht="12.75" customHeight="1" x14ac:dyDescent="0.25">
      <c r="A38" s="3" t="str">
        <f ca="1">IF(Calculations!AC38&gt;Calculations!$B$12, "",A37+1)</f>
        <v/>
      </c>
      <c r="B38" s="18" t="str">
        <f ca="1">IF(A38="","",Calculations!AC38)</f>
        <v/>
      </c>
      <c r="C38" s="17"/>
      <c r="D38" s="19"/>
      <c r="E38" s="17" t="str">
        <f ca="1">IF(A38="","",Calculations!AF38)</f>
        <v/>
      </c>
      <c r="F38" s="17" t="str">
        <f ca="1">IF(A38="","",Calculations!AG38)</f>
        <v/>
      </c>
      <c r="G38" s="17" t="str">
        <f ca="1">IF(A38="","",Calculations!AH38)</f>
        <v/>
      </c>
      <c r="H38" s="17" t="str">
        <f ca="1">IF(A38="","",Calculations!AI38)</f>
        <v/>
      </c>
      <c r="I38" s="17" t="str">
        <f ca="1">IF(A38="","",Calculations!AK38)</f>
        <v/>
      </c>
    </row>
    <row r="39" spans="1:9" ht="12.75" customHeight="1" x14ac:dyDescent="0.25">
      <c r="A39" s="3" t="str">
        <f ca="1">IF(Calculations!AC39&gt;Calculations!$B$12, "",A38+1)</f>
        <v/>
      </c>
      <c r="B39" s="18" t="str">
        <f ca="1">IF(A39="","",Calculations!AC39)</f>
        <v/>
      </c>
      <c r="C39" s="17" t="str">
        <f ca="1">IF(A39="","",Calculations!AD39)</f>
        <v/>
      </c>
      <c r="D39" s="19" t="str">
        <f ca="1">IF(A39="","",Calculations!AE39)</f>
        <v/>
      </c>
      <c r="E39" s="17" t="str">
        <f ca="1">IF(A39="","",Calculations!AF39)</f>
        <v/>
      </c>
      <c r="F39" s="17" t="str">
        <f ca="1">IF(A39="","",Calculations!AG39)</f>
        <v/>
      </c>
      <c r="G39" s="17" t="str">
        <f ca="1">IF(A39="","",Calculations!AH39)</f>
        <v/>
      </c>
      <c r="H39" s="17" t="str">
        <f ca="1">IF(A39="","",Calculations!AI39)</f>
        <v/>
      </c>
      <c r="I39" s="17" t="str">
        <f ca="1">IF(A39="","",Calculations!AK39)</f>
        <v/>
      </c>
    </row>
    <row r="40" spans="1:9" ht="12.75" customHeight="1" x14ac:dyDescent="0.25">
      <c r="A40" s="3" t="str">
        <f ca="1">IF(Calculations!AC40&gt;Calculations!$B$12, "",A39+1)</f>
        <v/>
      </c>
      <c r="B40" s="18" t="str">
        <f ca="1">IF(A40="","",Calculations!AC40)</f>
        <v/>
      </c>
      <c r="C40" s="17"/>
      <c r="D40" s="19"/>
      <c r="E40" s="17" t="str">
        <f ca="1">IF(A40="","",Calculations!AF40)</f>
        <v/>
      </c>
      <c r="F40" s="17" t="str">
        <f ca="1">IF(A40="","",Calculations!AG40)</f>
        <v/>
      </c>
      <c r="G40" s="17" t="str">
        <f ca="1">IF(A40="","",Calculations!AH40)</f>
        <v/>
      </c>
      <c r="H40" s="17" t="str">
        <f ca="1">IF(A40="","",Calculations!AI40)</f>
        <v/>
      </c>
      <c r="I40" s="17" t="str">
        <f ca="1">IF(A40="","",Calculations!AK40)</f>
        <v/>
      </c>
    </row>
    <row r="41" spans="1:9" ht="12.75" customHeight="1" x14ac:dyDescent="0.25">
      <c r="A41" s="3" t="str">
        <f ca="1">IF(Calculations!AC41&gt;Calculations!$B$12, "",A40+1)</f>
        <v/>
      </c>
      <c r="B41" s="18" t="str">
        <f ca="1">IF(A41="","",Calculations!AC41)</f>
        <v/>
      </c>
      <c r="C41" s="17" t="str">
        <f ca="1">IF(A41="","",Calculations!AD41)</f>
        <v/>
      </c>
      <c r="D41" s="19" t="str">
        <f ca="1">IF(A41="","",Calculations!AE41)</f>
        <v/>
      </c>
      <c r="E41" s="17" t="str">
        <f ca="1">IF(A41="","",Calculations!AF41)</f>
        <v/>
      </c>
      <c r="F41" s="17" t="str">
        <f ca="1">IF(A41="","",Calculations!AG41)</f>
        <v/>
      </c>
      <c r="G41" s="17" t="str">
        <f ca="1">IF(A41="","",Calculations!AH41)</f>
        <v/>
      </c>
      <c r="H41" s="17" t="str">
        <f ca="1">IF(A41="","",Calculations!AI41)</f>
        <v/>
      </c>
      <c r="I41" s="17" t="str">
        <f ca="1">IF(A41="","",Calculations!AK41)</f>
        <v/>
      </c>
    </row>
    <row r="42" spans="1:9" ht="12.75" customHeight="1" x14ac:dyDescent="0.25">
      <c r="A42" s="3" t="str">
        <f ca="1">IF(Calculations!AC42&gt;Calculations!$B$12, "",A41+1)</f>
        <v/>
      </c>
      <c r="B42" s="18" t="str">
        <f ca="1">IF(A42="","",Calculations!AC42)</f>
        <v/>
      </c>
      <c r="C42" s="17"/>
      <c r="D42" s="19"/>
      <c r="E42" s="17" t="str">
        <f ca="1">IF(A42="","",Calculations!AF42)</f>
        <v/>
      </c>
      <c r="F42" s="17" t="str">
        <f ca="1">IF(A42="","",Calculations!AG42)</f>
        <v/>
      </c>
      <c r="G42" s="17" t="str">
        <f ca="1">IF(A42="","",Calculations!AH42)</f>
        <v/>
      </c>
      <c r="H42" s="17" t="str">
        <f ca="1">IF(A42="","",Calculations!AI42)</f>
        <v/>
      </c>
      <c r="I42" s="17" t="str">
        <f ca="1">IF(A42="","",Calculations!AK42)</f>
        <v/>
      </c>
    </row>
    <row r="43" spans="1:9" ht="12.75" customHeight="1" x14ac:dyDescent="0.25">
      <c r="A43" s="3" t="str">
        <f ca="1">IF(Calculations!AC43&gt;Calculations!$B$12, "",A42+1)</f>
        <v/>
      </c>
      <c r="B43" s="18" t="str">
        <f ca="1">IF(A43="","",Calculations!AC43)</f>
        <v/>
      </c>
      <c r="C43" s="17" t="str">
        <f ca="1">IF(A43="","",Calculations!AD43)</f>
        <v/>
      </c>
      <c r="D43" s="19" t="str">
        <f ca="1">IF(A43="","",Calculations!AE43)</f>
        <v/>
      </c>
      <c r="E43" s="17" t="str">
        <f ca="1">IF(A43="","",Calculations!AF43)</f>
        <v/>
      </c>
      <c r="F43" s="17" t="str">
        <f ca="1">IF(A43="","",Calculations!AG43)</f>
        <v/>
      </c>
      <c r="G43" s="17" t="str">
        <f ca="1">IF(A43="","",Calculations!AH43)</f>
        <v/>
      </c>
      <c r="H43" s="17" t="str">
        <f ca="1">IF(A43="","",Calculations!AI43)</f>
        <v/>
      </c>
      <c r="I43" s="17" t="str">
        <f ca="1">IF(A43="","",Calculations!AK43)</f>
        <v/>
      </c>
    </row>
    <row r="44" spans="1:9" ht="12.75" customHeight="1" x14ac:dyDescent="0.25">
      <c r="A44" s="3" t="str">
        <f ca="1">IF(Calculations!AC44&gt;Calculations!$B$12, "",A43+1)</f>
        <v/>
      </c>
      <c r="B44" s="18" t="str">
        <f ca="1">IF(A44="","",Calculations!AC44)</f>
        <v/>
      </c>
      <c r="C44" s="17"/>
      <c r="D44" s="19"/>
      <c r="E44" s="17" t="str">
        <f ca="1">IF(A44="","",Calculations!AF44)</f>
        <v/>
      </c>
      <c r="F44" s="17" t="str">
        <f ca="1">IF(A44="","",Calculations!AG44)</f>
        <v/>
      </c>
      <c r="G44" s="17" t="str">
        <f ca="1">IF(A44="","",Calculations!AH44)</f>
        <v/>
      </c>
      <c r="H44" s="17" t="str">
        <f ca="1">IF(A44="","",Calculations!AI44)</f>
        <v/>
      </c>
      <c r="I44" s="17" t="str">
        <f ca="1">IF(A44="","",Calculations!AK44)</f>
        <v/>
      </c>
    </row>
    <row r="45" spans="1:9" ht="12.75" customHeight="1" x14ac:dyDescent="0.25">
      <c r="A45" s="3" t="str">
        <f ca="1">IF(Calculations!AC45&gt;Calculations!$B$12, "",A44+1)</f>
        <v/>
      </c>
      <c r="B45" s="18" t="str">
        <f ca="1">IF(A45="","",Calculations!AC45)</f>
        <v/>
      </c>
      <c r="C45" s="17" t="str">
        <f ca="1">IF(A45="","",Calculations!AD45)</f>
        <v/>
      </c>
      <c r="D45" s="19" t="str">
        <f ca="1">IF(A45="","",Calculations!AE45)</f>
        <v/>
      </c>
      <c r="E45" s="17" t="str">
        <f ca="1">IF(A45="","",Calculations!AF45)</f>
        <v/>
      </c>
      <c r="F45" s="17" t="str">
        <f ca="1">IF(A45="","",Calculations!AG45)</f>
        <v/>
      </c>
      <c r="G45" s="17" t="str">
        <f ca="1">IF(A45="","",Calculations!AH45)</f>
        <v/>
      </c>
      <c r="H45" s="17" t="str">
        <f ca="1">IF(A45="","",Calculations!AI45)</f>
        <v/>
      </c>
      <c r="I45" s="17" t="str">
        <f ca="1">IF(A45="","",Calculations!AK45)</f>
        <v/>
      </c>
    </row>
    <row r="46" spans="1:9" ht="12.75" customHeight="1" x14ac:dyDescent="0.25">
      <c r="A46" s="3" t="str">
        <f ca="1">IF(Calculations!AC46&gt;Calculations!$B$12, "",A45+1)</f>
        <v/>
      </c>
      <c r="B46" s="18" t="str">
        <f ca="1">IF(A46="","",Calculations!AC46)</f>
        <v/>
      </c>
      <c r="C46" s="17"/>
      <c r="D46" s="19"/>
      <c r="E46" s="17" t="str">
        <f ca="1">IF(A46="","",Calculations!AF46)</f>
        <v/>
      </c>
      <c r="F46" s="17" t="str">
        <f ca="1">IF(A46="","",Calculations!AG46)</f>
        <v/>
      </c>
      <c r="G46" s="17" t="str">
        <f ca="1">IF(A46="","",Calculations!AH46)</f>
        <v/>
      </c>
      <c r="H46" s="17" t="str">
        <f ca="1">IF(A46="","",Calculations!AI46)</f>
        <v/>
      </c>
      <c r="I46" s="17" t="str">
        <f ca="1">IF(A46="","",Calculations!AK46)</f>
        <v/>
      </c>
    </row>
    <row r="47" spans="1:9" ht="12.75" customHeight="1" x14ac:dyDescent="0.25">
      <c r="A47" s="3" t="str">
        <f ca="1">IF(Calculations!AC47&gt;Calculations!$B$12, "",A46+1)</f>
        <v/>
      </c>
      <c r="B47" s="18" t="str">
        <f ca="1">IF(A47="","",Calculations!AC47)</f>
        <v/>
      </c>
      <c r="C47" s="17" t="str">
        <f ca="1">IF(A47="","",Calculations!AD47)</f>
        <v/>
      </c>
      <c r="D47" s="19" t="str">
        <f ca="1">IF(A47="","",Calculations!AE47)</f>
        <v/>
      </c>
      <c r="E47" s="17" t="str">
        <f ca="1">IF(A47="","",Calculations!AF47)</f>
        <v/>
      </c>
      <c r="F47" s="17" t="str">
        <f ca="1">IF(A47="","",Calculations!AG47)</f>
        <v/>
      </c>
      <c r="G47" s="17" t="str">
        <f ca="1">IF(A47="","",Calculations!AH47)</f>
        <v/>
      </c>
      <c r="H47" s="17" t="str">
        <f ca="1">IF(A47="","",Calculations!AI47)</f>
        <v/>
      </c>
      <c r="I47" s="17" t="str">
        <f ca="1">IF(A47="","",Calculations!AK47)</f>
        <v/>
      </c>
    </row>
    <row r="48" spans="1:9" ht="12.75" customHeight="1" x14ac:dyDescent="0.25">
      <c r="A48" s="3" t="str">
        <f ca="1">IF(Calculations!AC48&gt;Calculations!$B$12, "",A47+1)</f>
        <v/>
      </c>
      <c r="B48" s="18" t="str">
        <f ca="1">IF(A48="","",Calculations!AC48)</f>
        <v/>
      </c>
      <c r="C48" s="17"/>
      <c r="D48" s="19"/>
      <c r="E48" s="17" t="str">
        <f ca="1">IF(A48="","",Calculations!AF48)</f>
        <v/>
      </c>
      <c r="F48" s="17" t="str">
        <f ca="1">IF(A48="","",Calculations!AG48)</f>
        <v/>
      </c>
      <c r="G48" s="17" t="str">
        <f ca="1">IF(A48="","",Calculations!AH48)</f>
        <v/>
      </c>
      <c r="H48" s="17" t="str">
        <f ca="1">IF(A48="","",Calculations!AI48)</f>
        <v/>
      </c>
      <c r="I48" s="17" t="str">
        <f ca="1">IF(A48="","",Calculations!AK48)</f>
        <v/>
      </c>
    </row>
    <row r="49" spans="1:9" ht="12.75" customHeight="1" x14ac:dyDescent="0.25">
      <c r="A49" s="3" t="str">
        <f ca="1">IF(Calculations!AC49&gt;Calculations!$B$12, "",A48+1)</f>
        <v/>
      </c>
      <c r="B49" s="18" t="str">
        <f ca="1">IF(A49="","",Calculations!AC49)</f>
        <v/>
      </c>
      <c r="C49" s="17" t="str">
        <f ca="1">IF(A49="","",Calculations!AD49)</f>
        <v/>
      </c>
      <c r="D49" s="19" t="str">
        <f ca="1">IF(A49="","",Calculations!AE49)</f>
        <v/>
      </c>
      <c r="E49" s="17" t="str">
        <f ca="1">IF(A49="","",Calculations!AF49)</f>
        <v/>
      </c>
      <c r="F49" s="17" t="str">
        <f ca="1">IF(A49="","",Calculations!AG49)</f>
        <v/>
      </c>
      <c r="G49" s="17" t="str">
        <f ca="1">IF(A49="","",Calculations!AH49)</f>
        <v/>
      </c>
      <c r="H49" s="17" t="str">
        <f ca="1">IF(A49="","",Calculations!AI49)</f>
        <v/>
      </c>
      <c r="I49" s="17" t="str">
        <f ca="1">IF(A49="","",Calculations!AK49)</f>
        <v/>
      </c>
    </row>
    <row r="50" spans="1:9" ht="12.75" customHeight="1" x14ac:dyDescent="0.25">
      <c r="A50" s="3" t="str">
        <f ca="1">IF(Calculations!AC50&gt;Calculations!$B$12, "",A49+1)</f>
        <v/>
      </c>
      <c r="B50" s="18" t="str">
        <f ca="1">IF(A50="","",Calculations!AC50)</f>
        <v/>
      </c>
      <c r="C50" s="17"/>
      <c r="D50" s="19"/>
      <c r="E50" s="17" t="str">
        <f ca="1">IF(A50="","",Calculations!AF50)</f>
        <v/>
      </c>
      <c r="F50" s="17" t="str">
        <f ca="1">IF(A50="","",Calculations!AG50)</f>
        <v/>
      </c>
      <c r="G50" s="17" t="str">
        <f ca="1">IF(A50="","",Calculations!AH50)</f>
        <v/>
      </c>
      <c r="H50" s="17" t="str">
        <f ca="1">IF(A50="","",Calculations!AI50)</f>
        <v/>
      </c>
      <c r="I50" s="17" t="str">
        <f ca="1">IF(A50="","",Calculations!AK50)</f>
        <v/>
      </c>
    </row>
    <row r="51" spans="1:9" ht="12.75" customHeight="1" x14ac:dyDescent="0.25">
      <c r="A51" s="3" t="str">
        <f ca="1">IF(Calculations!AC51&gt;Calculations!$B$12, "",A50+1)</f>
        <v/>
      </c>
      <c r="B51" s="18" t="str">
        <f ca="1">IF(A51="","",Calculations!AC51)</f>
        <v/>
      </c>
      <c r="C51" s="17" t="str">
        <f ca="1">IF(A51="","",Calculations!AD51)</f>
        <v/>
      </c>
      <c r="D51" s="19" t="str">
        <f ca="1">IF(A51="","",Calculations!AE51)</f>
        <v/>
      </c>
      <c r="E51" s="17" t="str">
        <f ca="1">IF(A51="","",Calculations!AF51)</f>
        <v/>
      </c>
      <c r="F51" s="17" t="str">
        <f ca="1">IF(A51="","",Calculations!AG51)</f>
        <v/>
      </c>
      <c r="G51" s="17" t="str">
        <f ca="1">IF(A51="","",Calculations!AH51)</f>
        <v/>
      </c>
      <c r="H51" s="17" t="str">
        <f ca="1">IF(A51="","",Calculations!AI51)</f>
        <v/>
      </c>
      <c r="I51" s="17" t="str">
        <f ca="1">IF(A51="","",Calculations!AK51)</f>
        <v/>
      </c>
    </row>
    <row r="52" spans="1:9" ht="12.75" customHeight="1" x14ac:dyDescent="0.25">
      <c r="A52" s="3" t="str">
        <f ca="1">IF(Calculations!AC52&gt;Calculations!$B$12, "",A51+1)</f>
        <v/>
      </c>
      <c r="B52" s="18" t="str">
        <f ca="1">IF(A52="","",Calculations!AC52)</f>
        <v/>
      </c>
      <c r="C52" s="17"/>
      <c r="D52" s="19"/>
      <c r="E52" s="17" t="str">
        <f ca="1">IF(A52="","",Calculations!AF52)</f>
        <v/>
      </c>
      <c r="F52" s="17" t="str">
        <f ca="1">IF(A52="","",Calculations!AG52)</f>
        <v/>
      </c>
      <c r="G52" s="17" t="str">
        <f ca="1">IF(A52="","",Calculations!AH52)</f>
        <v/>
      </c>
      <c r="H52" s="17" t="str">
        <f ca="1">IF(A52="","",Calculations!AI52)</f>
        <v/>
      </c>
      <c r="I52" s="17" t="str">
        <f ca="1">IF(A52="","",Calculations!AK52)</f>
        <v/>
      </c>
    </row>
    <row r="53" spans="1:9" ht="12.75" customHeight="1" x14ac:dyDescent="0.25">
      <c r="A53" s="3" t="str">
        <f ca="1">IF(Calculations!AC53&gt;Calculations!$B$12, "",A52+1)</f>
        <v/>
      </c>
      <c r="B53" s="18" t="str">
        <f ca="1">IF(A53="","",Calculations!AC53)</f>
        <v/>
      </c>
      <c r="C53" s="17" t="str">
        <f ca="1">IF(A53="","",Calculations!AD53)</f>
        <v/>
      </c>
      <c r="D53" s="19" t="str">
        <f ca="1">IF(A53="","",Calculations!AE53)</f>
        <v/>
      </c>
      <c r="E53" s="17" t="str">
        <f ca="1">IF(A53="","",Calculations!AF53)</f>
        <v/>
      </c>
      <c r="F53" s="17" t="str">
        <f ca="1">IF(A53="","",Calculations!AG53)</f>
        <v/>
      </c>
      <c r="G53" s="17" t="str">
        <f ca="1">IF(A53="","",Calculations!AH53)</f>
        <v/>
      </c>
      <c r="H53" s="17" t="str">
        <f ca="1">IF(A53="","",Calculations!AI53)</f>
        <v/>
      </c>
      <c r="I53" s="17" t="str">
        <f ca="1">IF(A53="","",Calculations!AK53)</f>
        <v/>
      </c>
    </row>
    <row r="54" spans="1:9" ht="12.75" customHeight="1" x14ac:dyDescent="0.25">
      <c r="A54" s="3" t="str">
        <f ca="1">IF(Calculations!AC54&gt;Calculations!$B$12, "",A53+1)</f>
        <v/>
      </c>
      <c r="B54" s="18" t="str">
        <f ca="1">IF(A54="","",Calculations!AC54)</f>
        <v/>
      </c>
      <c r="C54" s="17"/>
      <c r="D54" s="19"/>
      <c r="E54" s="17" t="str">
        <f ca="1">IF(A54="","",Calculations!AF54)</f>
        <v/>
      </c>
      <c r="F54" s="17" t="str">
        <f ca="1">IF(A54="","",Calculations!AG54)</f>
        <v/>
      </c>
      <c r="G54" s="17" t="str">
        <f ca="1">IF(A54="","",Calculations!AH54)</f>
        <v/>
      </c>
      <c r="H54" s="17" t="str">
        <f ca="1">IF(A54="","",Calculations!AI54)</f>
        <v/>
      </c>
      <c r="I54" s="17" t="str">
        <f ca="1">IF(A54="","",Calculations!AK54)</f>
        <v/>
      </c>
    </row>
    <row r="55" spans="1:9" ht="12.75" customHeight="1" x14ac:dyDescent="0.25">
      <c r="A55" s="3" t="str">
        <f ca="1">IF(Calculations!AC55&gt;Calculations!$B$12, "",A54+1)</f>
        <v/>
      </c>
      <c r="B55" s="18" t="str">
        <f ca="1">IF(A55="","",Calculations!AC55)</f>
        <v/>
      </c>
      <c r="C55" s="17" t="str">
        <f ca="1">IF(A55="","",Calculations!AD55)</f>
        <v/>
      </c>
      <c r="D55" s="19" t="str">
        <f ca="1">IF(A55="","",Calculations!AE55)</f>
        <v/>
      </c>
      <c r="E55" s="17" t="str">
        <f ca="1">IF(A55="","",Calculations!AF55)</f>
        <v/>
      </c>
      <c r="F55" s="17" t="str">
        <f ca="1">IF(A55="","",Calculations!AG55)</f>
        <v/>
      </c>
      <c r="G55" s="17" t="str">
        <f ca="1">IF(A55="","",Calculations!AH55)</f>
        <v/>
      </c>
      <c r="H55" s="17" t="str">
        <f ca="1">IF(A55="","",Calculations!AI55)</f>
        <v/>
      </c>
      <c r="I55" s="17" t="str">
        <f ca="1">IF(A55="","",Calculations!AK55)</f>
        <v/>
      </c>
    </row>
    <row r="56" spans="1:9" ht="12.75" customHeight="1" x14ac:dyDescent="0.25">
      <c r="A56" s="3" t="str">
        <f ca="1">IF(Calculations!AC56&gt;Calculations!$B$12, "",A55+1)</f>
        <v/>
      </c>
      <c r="B56" s="18" t="str">
        <f ca="1">IF(A56="","",Calculations!AC56)</f>
        <v/>
      </c>
      <c r="C56" s="17"/>
      <c r="D56" s="19"/>
      <c r="E56" s="17" t="str">
        <f ca="1">IF(A56="","",Calculations!AF56)</f>
        <v/>
      </c>
      <c r="F56" s="17" t="str">
        <f ca="1">IF(A56="","",Calculations!AG56)</f>
        <v/>
      </c>
      <c r="G56" s="17" t="str">
        <f ca="1">IF(A56="","",Calculations!AH56)</f>
        <v/>
      </c>
      <c r="H56" s="17" t="str">
        <f ca="1">IF(A56="","",Calculations!AI56)</f>
        <v/>
      </c>
      <c r="I56" s="17" t="str">
        <f ca="1">IF(A56="","",Calculations!AK56)</f>
        <v/>
      </c>
    </row>
    <row r="57" spans="1:9" ht="12.75" customHeight="1" x14ac:dyDescent="0.25">
      <c r="A57" s="3" t="str">
        <f ca="1">IF(Calculations!AC57&gt;Calculations!$B$12, "",A56+1)</f>
        <v/>
      </c>
      <c r="B57" s="18" t="str">
        <f ca="1">IF(A57="","",Calculations!AC57)</f>
        <v/>
      </c>
      <c r="C57" s="17" t="str">
        <f ca="1">IF(A57="","",Calculations!AD57)</f>
        <v/>
      </c>
      <c r="D57" s="19" t="str">
        <f ca="1">IF(A57="","",Calculations!AE57)</f>
        <v/>
      </c>
      <c r="E57" s="17" t="str">
        <f ca="1">IF(A57="","",Calculations!AF57)</f>
        <v/>
      </c>
      <c r="F57" s="17" t="str">
        <f ca="1">IF(A57="","",Calculations!AG57)</f>
        <v/>
      </c>
      <c r="G57" s="17" t="str">
        <f ca="1">IF(A57="","",Calculations!AH57)</f>
        <v/>
      </c>
      <c r="H57" s="17" t="str">
        <f ca="1">IF(A57="","",Calculations!AI57)</f>
        <v/>
      </c>
      <c r="I57" s="17" t="str">
        <f ca="1">IF(A57="","",Calculations!AK57)</f>
        <v/>
      </c>
    </row>
    <row r="58" spans="1:9" ht="12.75" customHeight="1" x14ac:dyDescent="0.25">
      <c r="A58" s="3" t="str">
        <f ca="1">IF(Calculations!AC58&gt;Calculations!$B$12, "",A57+1)</f>
        <v/>
      </c>
      <c r="B58" s="18" t="str">
        <f ca="1">IF(A58="","",Calculations!AC58)</f>
        <v/>
      </c>
      <c r="C58" s="17"/>
      <c r="D58" s="19"/>
      <c r="E58" s="17" t="str">
        <f ca="1">IF(A58="","",Calculations!AF58)</f>
        <v/>
      </c>
      <c r="F58" s="17" t="str">
        <f ca="1">IF(A58="","",Calculations!AG58)</f>
        <v/>
      </c>
      <c r="G58" s="17" t="str">
        <f ca="1">IF(A58="","",Calculations!AH58)</f>
        <v/>
      </c>
      <c r="H58" s="17" t="str">
        <f ca="1">IF(A58="","",Calculations!AI58)</f>
        <v/>
      </c>
      <c r="I58" s="17" t="str">
        <f ca="1">IF(A58="","",Calculations!AK58)</f>
        <v/>
      </c>
    </row>
    <row r="59" spans="1:9" ht="12.75" customHeight="1" x14ac:dyDescent="0.25">
      <c r="A59" s="3" t="str">
        <f ca="1">IF(Calculations!AC59&gt;Calculations!$B$12, "",A58+1)</f>
        <v/>
      </c>
      <c r="B59" s="18" t="str">
        <f ca="1">IF(A59="","",Calculations!AC59)</f>
        <v/>
      </c>
      <c r="C59" s="17" t="str">
        <f ca="1">IF(A59="","",Calculations!AD59)</f>
        <v/>
      </c>
      <c r="D59" s="19" t="str">
        <f ca="1">IF(A59="","",Calculations!AE59)</f>
        <v/>
      </c>
      <c r="E59" s="17" t="str">
        <f ca="1">IF(A59="","",Calculations!AF59)</f>
        <v/>
      </c>
      <c r="F59" s="17" t="str">
        <f ca="1">IF(A59="","",Calculations!AG59)</f>
        <v/>
      </c>
      <c r="G59" s="17" t="str">
        <f ca="1">IF(A59="","",Calculations!AH59)</f>
        <v/>
      </c>
      <c r="H59" s="17" t="str">
        <f ca="1">IF(A59="","",Calculations!AI59)</f>
        <v/>
      </c>
      <c r="I59" s="17" t="str">
        <f ca="1">IF(A59="","",Calculations!AK59)</f>
        <v/>
      </c>
    </row>
    <row r="60" spans="1:9" ht="12.75" customHeight="1" x14ac:dyDescent="0.25">
      <c r="A60" s="3" t="str">
        <f ca="1">IF(Calculations!AC60&gt;Calculations!$B$12, "",A59+1)</f>
        <v/>
      </c>
      <c r="B60" s="18" t="str">
        <f ca="1">IF(A60="","",Calculations!AC60)</f>
        <v/>
      </c>
      <c r="C60" s="17"/>
      <c r="D60" s="19"/>
      <c r="E60" s="17" t="str">
        <f ca="1">IF(A60="","",Calculations!AF60)</f>
        <v/>
      </c>
      <c r="F60" s="17" t="str">
        <f ca="1">IF(A60="","",Calculations!AG60)</f>
        <v/>
      </c>
      <c r="G60" s="17" t="str">
        <f ca="1">IF(A60="","",Calculations!AH60)</f>
        <v/>
      </c>
      <c r="H60" s="17" t="str">
        <f ca="1">IF(A60="","",Calculations!AI60)</f>
        <v/>
      </c>
      <c r="I60" s="17" t="str">
        <f ca="1">IF(A60="","",Calculations!AK60)</f>
        <v/>
      </c>
    </row>
    <row r="61" spans="1:9" ht="12.75" customHeight="1" x14ac:dyDescent="0.25">
      <c r="A61" s="3" t="str">
        <f ca="1">IF(Calculations!AC61&gt;Calculations!$B$12, "",A60+1)</f>
        <v/>
      </c>
      <c r="B61" s="18" t="str">
        <f ca="1">IF(A61="","",Calculations!AC61)</f>
        <v/>
      </c>
      <c r="C61" s="17" t="str">
        <f ca="1">IF(A61="","",Calculations!AD61)</f>
        <v/>
      </c>
      <c r="D61" s="19" t="str">
        <f ca="1">IF(A61="","",Calculations!AE61)</f>
        <v/>
      </c>
      <c r="E61" s="17" t="str">
        <f ca="1">IF(A61="","",Calculations!AF61)</f>
        <v/>
      </c>
      <c r="F61" s="17" t="str">
        <f ca="1">IF(A61="","",Calculations!AG61)</f>
        <v/>
      </c>
      <c r="G61" s="17" t="str">
        <f ca="1">IF(A61="","",Calculations!AH61)</f>
        <v/>
      </c>
      <c r="H61" s="17" t="str">
        <f ca="1">IF(A61="","",Calculations!AI61)</f>
        <v/>
      </c>
      <c r="I61" s="17" t="str">
        <f ca="1">IF(A61="","",Calculations!AK61)</f>
        <v/>
      </c>
    </row>
    <row r="62" spans="1:9" ht="12.75" customHeight="1" x14ac:dyDescent="0.25">
      <c r="A62" s="3" t="str">
        <f ca="1">IF(Calculations!AC62&gt;Calculations!$B$12, "",A61+1)</f>
        <v/>
      </c>
      <c r="B62" s="18" t="str">
        <f ca="1">IF(A62="","",Calculations!AC62)</f>
        <v/>
      </c>
      <c r="C62" s="17"/>
      <c r="D62" s="19"/>
      <c r="E62" s="17" t="str">
        <f ca="1">IF(A62="","",Calculations!AF62)</f>
        <v/>
      </c>
      <c r="F62" s="17" t="str">
        <f ca="1">IF(A62="","",Calculations!AG62)</f>
        <v/>
      </c>
      <c r="G62" s="17" t="str">
        <f ca="1">IF(A62="","",Calculations!AH62)</f>
        <v/>
      </c>
      <c r="H62" s="17" t="str">
        <f ca="1">IF(A62="","",Calculations!AI62)</f>
        <v/>
      </c>
      <c r="I62" s="17" t="str">
        <f ca="1">IF(A62="","",Calculations!AK62)</f>
        <v/>
      </c>
    </row>
    <row r="63" spans="1:9" ht="12.75" customHeight="1" x14ac:dyDescent="0.25">
      <c r="A63" s="3" t="str">
        <f ca="1">IF(Calculations!AC63&gt;Calculations!$B$12, "",A62+1)</f>
        <v/>
      </c>
      <c r="B63" s="18" t="str">
        <f ca="1">IF(A63="","",Calculations!AC63)</f>
        <v/>
      </c>
      <c r="C63" s="17" t="str">
        <f ca="1">IF(A63="","",Calculations!AD63)</f>
        <v/>
      </c>
      <c r="D63" s="19" t="str">
        <f ca="1">IF(A63="","",Calculations!AE63)</f>
        <v/>
      </c>
      <c r="E63" s="17" t="str">
        <f ca="1">IF(A63="","",Calculations!AF63)</f>
        <v/>
      </c>
      <c r="F63" s="17" t="str">
        <f ca="1">IF(A63="","",Calculations!AG63)</f>
        <v/>
      </c>
      <c r="G63" s="17" t="str">
        <f ca="1">IF(A63="","",Calculations!AH63)</f>
        <v/>
      </c>
      <c r="H63" s="17" t="str">
        <f ca="1">IF(A63="","",Calculations!AI63)</f>
        <v/>
      </c>
      <c r="I63" s="17" t="str">
        <f ca="1">IF(A63="","",Calculations!AK63)</f>
        <v/>
      </c>
    </row>
    <row r="64" spans="1:9" ht="12.75" customHeight="1" x14ac:dyDescent="0.25">
      <c r="A64" s="3" t="str">
        <f ca="1">IF(Calculations!AC64&gt;Calculations!$B$12, "",A63+1)</f>
        <v/>
      </c>
      <c r="B64" s="18" t="str">
        <f ca="1">IF(A64="","",Calculations!AC64)</f>
        <v/>
      </c>
      <c r="C64" s="17"/>
      <c r="D64" s="19"/>
      <c r="E64" s="17" t="str">
        <f ca="1">IF(A64="","",Calculations!AF64)</f>
        <v/>
      </c>
      <c r="F64" s="17" t="str">
        <f ca="1">IF(A64="","",Calculations!AG64)</f>
        <v/>
      </c>
      <c r="G64" s="17" t="str">
        <f ca="1">IF(A64="","",Calculations!AH64)</f>
        <v/>
      </c>
      <c r="H64" s="17" t="str">
        <f ca="1">IF(A64="","",Calculations!AI64)</f>
        <v/>
      </c>
      <c r="I64" s="17" t="str">
        <f ca="1">IF(A64="","",Calculations!AK64)</f>
        <v/>
      </c>
    </row>
    <row r="65" spans="1:9" ht="12.75" customHeight="1" x14ac:dyDescent="0.25">
      <c r="A65" s="3" t="str">
        <f ca="1">IF(Calculations!AC65&gt;Calculations!$B$12, "",A64+1)</f>
        <v/>
      </c>
      <c r="B65" s="18" t="str">
        <f ca="1">IF(A65="","",Calculations!AC65)</f>
        <v/>
      </c>
      <c r="C65" s="17" t="str">
        <f ca="1">IF(A65="","",Calculations!AD65)</f>
        <v/>
      </c>
      <c r="D65" s="19" t="str">
        <f ca="1">IF(A65="","",Calculations!AE65)</f>
        <v/>
      </c>
      <c r="E65" s="17" t="str">
        <f ca="1">IF(A65="","",Calculations!AF65)</f>
        <v/>
      </c>
      <c r="F65" s="17" t="str">
        <f ca="1">IF(A65="","",Calculations!AG65)</f>
        <v/>
      </c>
      <c r="G65" s="17" t="str">
        <f ca="1">IF(A65="","",Calculations!AH65)</f>
        <v/>
      </c>
      <c r="H65" s="17" t="str">
        <f ca="1">IF(A65="","",Calculations!AI65)</f>
        <v/>
      </c>
      <c r="I65" s="17" t="str">
        <f ca="1">IF(A65="","",Calculations!AK65)</f>
        <v/>
      </c>
    </row>
    <row r="66" spans="1:9" ht="12.75" customHeight="1" x14ac:dyDescent="0.25">
      <c r="A66" s="3" t="str">
        <f ca="1">IF(Calculations!AC66&gt;Calculations!$B$12, "",A65+1)</f>
        <v/>
      </c>
      <c r="B66" s="18" t="str">
        <f ca="1">IF(A66="","",Calculations!AC66)</f>
        <v/>
      </c>
      <c r="C66" s="17"/>
      <c r="D66" s="19"/>
      <c r="E66" s="17" t="str">
        <f ca="1">IF(A66="","",Calculations!AF66)</f>
        <v/>
      </c>
      <c r="F66" s="17" t="str">
        <f ca="1">IF(A66="","",Calculations!AG66)</f>
        <v/>
      </c>
      <c r="G66" s="17" t="str">
        <f ca="1">IF(A66="","",Calculations!AH66)</f>
        <v/>
      </c>
      <c r="H66" s="17" t="str">
        <f ca="1">IF(A66="","",Calculations!AI66)</f>
        <v/>
      </c>
      <c r="I66" s="17" t="str">
        <f ca="1">IF(A66="","",Calculations!AK66)</f>
        <v/>
      </c>
    </row>
    <row r="67" spans="1:9" ht="12.75" customHeight="1" x14ac:dyDescent="0.25">
      <c r="A67" s="3" t="str">
        <f ca="1">IF(Calculations!AC67&gt;Calculations!$B$12, "",A66+1)</f>
        <v/>
      </c>
      <c r="B67" s="18" t="str">
        <f ca="1">IF(A67="","",Calculations!AC67)</f>
        <v/>
      </c>
      <c r="C67" s="17" t="str">
        <f ca="1">IF(A67="","",Calculations!AD67)</f>
        <v/>
      </c>
      <c r="D67" s="19" t="str">
        <f ca="1">IF(A67="","",Calculations!AE67)</f>
        <v/>
      </c>
      <c r="E67" s="17" t="str">
        <f ca="1">IF(A67="","",Calculations!AF67)</f>
        <v/>
      </c>
      <c r="F67" s="17" t="str">
        <f ca="1">IF(A67="","",Calculations!AG67)</f>
        <v/>
      </c>
      <c r="G67" s="17" t="str">
        <f ca="1">IF(A67="","",Calculations!AH67)</f>
        <v/>
      </c>
      <c r="H67" s="17" t="str">
        <f ca="1">IF(A67="","",Calculations!AI67)</f>
        <v/>
      </c>
      <c r="I67" s="17" t="str">
        <f ca="1">IF(A67="","",Calculations!AK67)</f>
        <v/>
      </c>
    </row>
    <row r="68" spans="1:9" ht="12.75" customHeight="1" x14ac:dyDescent="0.25">
      <c r="A68" s="3" t="str">
        <f ca="1">IF(Calculations!AC68&gt;Calculations!$B$12, "",A67+1)</f>
        <v/>
      </c>
      <c r="B68" s="18" t="str">
        <f ca="1">IF(A68="","",Calculations!AC68)</f>
        <v/>
      </c>
      <c r="C68" s="17"/>
      <c r="D68" s="19"/>
      <c r="E68" s="17" t="str">
        <f ca="1">IF(A68="","",Calculations!AF68)</f>
        <v/>
      </c>
      <c r="F68" s="17" t="str">
        <f ca="1">IF(A68="","",Calculations!AG68)</f>
        <v/>
      </c>
      <c r="G68" s="17" t="str">
        <f ca="1">IF(A68="","",Calculations!AH68)</f>
        <v/>
      </c>
      <c r="H68" s="17" t="str">
        <f ca="1">IF(A68="","",Calculations!AI68)</f>
        <v/>
      </c>
      <c r="I68" s="17" t="str">
        <f ca="1">IF(A68="","",Calculations!AK68)</f>
        <v/>
      </c>
    </row>
    <row r="69" spans="1:9" ht="12.75" customHeight="1" x14ac:dyDescent="0.25">
      <c r="A69" s="3" t="str">
        <f ca="1">IF(Calculations!AC69&gt;Calculations!$B$12, "",A68+1)</f>
        <v/>
      </c>
      <c r="B69" s="18" t="str">
        <f ca="1">IF(A69="","",Calculations!AC69)</f>
        <v/>
      </c>
      <c r="C69" s="17" t="str">
        <f ca="1">IF(A69="","",Calculations!AD69)</f>
        <v/>
      </c>
      <c r="D69" s="19" t="str">
        <f ca="1">IF(A69="","",Calculations!AE69)</f>
        <v/>
      </c>
      <c r="E69" s="17" t="str">
        <f ca="1">IF(A69="","",Calculations!AF69)</f>
        <v/>
      </c>
      <c r="F69" s="17" t="str">
        <f ca="1">IF(A69="","",Calculations!AG69)</f>
        <v/>
      </c>
      <c r="G69" s="17" t="str">
        <f ca="1">IF(A69="","",Calculations!AH69)</f>
        <v/>
      </c>
      <c r="H69" s="17" t="str">
        <f ca="1">IF(A69="","",Calculations!AI69)</f>
        <v/>
      </c>
      <c r="I69" s="17" t="str">
        <f ca="1">IF(A69="","",Calculations!AK69)</f>
        <v/>
      </c>
    </row>
    <row r="70" spans="1:9" ht="12.75" customHeight="1" x14ac:dyDescent="0.25">
      <c r="A70" s="3"/>
      <c r="B70" s="4"/>
      <c r="C70" s="31"/>
      <c r="D70" s="21"/>
      <c r="E70" s="1"/>
      <c r="F70" s="1"/>
      <c r="G70" s="1"/>
      <c r="H70" s="1"/>
      <c r="I70" s="5"/>
    </row>
    <row r="71" spans="1:9" ht="12.75" customHeight="1" x14ac:dyDescent="0.25">
      <c r="A71" s="3"/>
      <c r="B71" s="4"/>
      <c r="C71" s="31"/>
      <c r="D71" s="21"/>
      <c r="E71" s="20"/>
      <c r="F71" s="20"/>
      <c r="G71" s="20"/>
      <c r="H71" s="20"/>
      <c r="I71" s="20"/>
    </row>
    <row r="72" spans="1:9" ht="12.75" customHeight="1" x14ac:dyDescent="0.25">
      <c r="A72" s="3"/>
      <c r="B72" s="4"/>
      <c r="C72" s="25"/>
      <c r="D72" s="21"/>
      <c r="E72" s="20"/>
      <c r="F72" s="20"/>
      <c r="G72" s="20"/>
      <c r="H72" s="20"/>
      <c r="I72" s="5"/>
    </row>
    <row r="73" spans="1:9" ht="13.5" customHeight="1" x14ac:dyDescent="0.25">
      <c r="B73" s="22"/>
      <c r="C73" s="32"/>
      <c r="D73" s="21"/>
      <c r="E73" s="1"/>
      <c r="F73" s="1"/>
      <c r="G73" s="1"/>
      <c r="H73" s="1"/>
      <c r="I73" s="5"/>
    </row>
  </sheetData>
  <sheetProtection algorithmName="SHA-512" hashValue="LcyOu0nCNU3vu7xJrs675F7NDGSVkRWuMgdA8BO0uxWbKXoKQ954anyDf3QTaNx2iRQlCNV/gEo8fZ9yDnKasw==" saltValue="IjQVFpArXysqzWznxKwBmg==" spinCount="100000" sheet="1" formatCells="0" formatColumns="0" formatRows="0"/>
  <mergeCells count="3">
    <mergeCell ref="A2:I2"/>
    <mergeCell ref="A4:I4"/>
    <mergeCell ref="A5:I5"/>
  </mergeCells>
  <pageMargins left="0.75" right="0.75" top="0.25" bottom="0.25" header="0.5" footer="0.5"/>
  <pageSetup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N120"/>
  <sheetViews>
    <sheetView topLeftCell="AH1" zoomScale="98" zoomScaleNormal="98" workbookViewId="0">
      <pane ySplit="7" topLeftCell="A8" activePane="bottomLeft" state="frozen"/>
      <selection pane="bottomLeft" sqref="A1:AK1048576"/>
    </sheetView>
  </sheetViews>
  <sheetFormatPr defaultColWidth="14.77734375" defaultRowHeight="15.75" x14ac:dyDescent="0.25"/>
  <cols>
    <col min="1" max="1" width="21.109375" style="1" hidden="1" customWidth="1"/>
    <col min="2" max="2" width="12.77734375" style="3" hidden="1" customWidth="1"/>
    <col min="3" max="3" width="3.77734375" style="3" hidden="1" customWidth="1"/>
    <col min="4" max="17" width="7.77734375" style="1" hidden="1" customWidth="1"/>
    <col min="18" max="18" width="15.44140625" style="1" hidden="1" customWidth="1"/>
    <col min="19" max="23" width="7.77734375" style="1" hidden="1" customWidth="1"/>
    <col min="24" max="24" width="9.6640625" style="1" hidden="1" customWidth="1"/>
    <col min="25" max="25" width="7.77734375" style="1" hidden="1" customWidth="1"/>
    <col min="26" max="26" width="7.77734375" style="71" hidden="1" customWidth="1"/>
    <col min="27" max="27" width="7.77734375" style="1" hidden="1" customWidth="1"/>
    <col min="28" max="28" width="8.88671875" hidden="1" customWidth="1"/>
    <col min="29" max="33" width="7.77734375" style="1" hidden="1" customWidth="1"/>
    <col min="34" max="34" width="9.6640625" style="1" hidden="1" customWidth="1"/>
    <col min="35" max="37" width="7.77734375" style="1" hidden="1" customWidth="1"/>
    <col min="38" max="16384" width="14.77734375" style="1"/>
  </cols>
  <sheetData>
    <row r="1" spans="1:40" x14ac:dyDescent="0.25">
      <c r="A1" s="88"/>
      <c r="R1" s="49"/>
      <c r="S1" s="46"/>
    </row>
    <row r="2" spans="1:40" x14ac:dyDescent="0.25">
      <c r="R2" s="49"/>
    </row>
    <row r="4" spans="1:40" x14ac:dyDescent="0.25">
      <c r="C4" s="2"/>
    </row>
    <row r="5" spans="1:40" x14ac:dyDescent="0.25">
      <c r="S5" s="98" t="s">
        <v>24</v>
      </c>
      <c r="T5" s="98"/>
      <c r="U5" s="98"/>
      <c r="V5" s="98"/>
      <c r="W5" s="98"/>
      <c r="X5" s="98"/>
      <c r="Y5" s="98"/>
      <c r="Z5" s="98"/>
      <c r="AA5" s="98"/>
      <c r="AC5" s="98" t="s">
        <v>25</v>
      </c>
      <c r="AD5" s="98"/>
      <c r="AE5" s="98"/>
      <c r="AF5" s="98"/>
      <c r="AG5" s="98"/>
      <c r="AH5" s="98"/>
      <c r="AI5" s="98"/>
      <c r="AJ5" s="98"/>
      <c r="AK5" s="98"/>
    </row>
    <row r="7" spans="1:40" s="58" customFormat="1" ht="27" customHeight="1" thickBot="1" x14ac:dyDescent="0.3">
      <c r="C7" s="57"/>
      <c r="D7" s="99" t="s">
        <v>27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S7" s="83" t="s">
        <v>5</v>
      </c>
      <c r="T7" s="59" t="s">
        <v>6</v>
      </c>
      <c r="U7" s="59" t="s">
        <v>7</v>
      </c>
      <c r="V7" s="60" t="s">
        <v>8</v>
      </c>
      <c r="W7" s="59" t="s">
        <v>34</v>
      </c>
      <c r="X7" s="60" t="s">
        <v>61</v>
      </c>
      <c r="Y7" s="59" t="s">
        <v>9</v>
      </c>
      <c r="Z7" s="84" t="s">
        <v>40</v>
      </c>
      <c r="AA7" s="66" t="s">
        <v>59</v>
      </c>
      <c r="AB7" s="62"/>
      <c r="AC7" s="83" t="s">
        <v>5</v>
      </c>
      <c r="AD7" s="64" t="s">
        <v>6</v>
      </c>
      <c r="AE7" s="65" t="s">
        <v>7</v>
      </c>
      <c r="AF7" s="60" t="s">
        <v>8</v>
      </c>
      <c r="AG7" s="59" t="s">
        <v>34</v>
      </c>
      <c r="AH7" s="60" t="s">
        <v>61</v>
      </c>
      <c r="AI7" s="59" t="s">
        <v>9</v>
      </c>
      <c r="AJ7" s="59" t="s">
        <v>40</v>
      </c>
      <c r="AK7" s="66" t="s">
        <v>26</v>
      </c>
    </row>
    <row r="8" spans="1:40" s="58" customFormat="1" ht="15.75" customHeight="1" x14ac:dyDescent="0.2">
      <c r="A8" s="35" t="s">
        <v>17</v>
      </c>
      <c r="B8" s="3"/>
      <c r="C8" s="57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S8" s="82"/>
      <c r="T8" s="57"/>
      <c r="U8" s="57"/>
      <c r="V8" s="61"/>
      <c r="W8" s="57"/>
      <c r="X8" s="61"/>
      <c r="Y8" s="57"/>
      <c r="Z8" s="70"/>
      <c r="AA8" s="63"/>
      <c r="AB8" s="62"/>
      <c r="AC8" s="82"/>
      <c r="AD8" s="68"/>
      <c r="AE8" s="69"/>
      <c r="AF8" s="61"/>
      <c r="AG8" s="57"/>
      <c r="AH8" s="61"/>
      <c r="AI8" s="57"/>
      <c r="AJ8" s="57"/>
      <c r="AK8" s="63"/>
      <c r="AN8" s="1"/>
    </row>
    <row r="9" spans="1:40" x14ac:dyDescent="0.25">
      <c r="A9" s="80" t="s">
        <v>52</v>
      </c>
      <c r="B9" s="77">
        <f ca="1">TODAY()</f>
        <v>46078</v>
      </c>
      <c r="H9" s="49"/>
      <c r="T9" s="5"/>
      <c r="U9" s="51"/>
      <c r="V9" s="67"/>
      <c r="W9" s="5"/>
      <c r="X9" s="5"/>
      <c r="AC9"/>
      <c r="AD9"/>
      <c r="AE9"/>
      <c r="AF9" s="51"/>
      <c r="AG9"/>
      <c r="AH9"/>
      <c r="AI9"/>
      <c r="AJ9"/>
      <c r="AK9"/>
    </row>
    <row r="10" spans="1:40" ht="12.75" x14ac:dyDescent="0.2">
      <c r="A10" s="80" t="s">
        <v>53</v>
      </c>
      <c r="B10" s="77">
        <f ca="1">IF(MONTH(DatedDate)&lt;=3, DATE(YEAR(DatedDate),4,1), IF(MONTH(DatedDate) &lt;=9, DATE(YEAR(DatedDate),10,1),DATE(YEAR(DatedDate)+1,4,1)))</f>
        <v>46113</v>
      </c>
      <c r="E10" s="3" t="s">
        <v>12</v>
      </c>
      <c r="F10" s="3" t="s">
        <v>13</v>
      </c>
      <c r="G10" s="3" t="s">
        <v>42</v>
      </c>
      <c r="H10" s="3" t="s">
        <v>14</v>
      </c>
      <c r="I10" s="3" t="s">
        <v>15</v>
      </c>
      <c r="J10" s="3" t="s">
        <v>16</v>
      </c>
      <c r="R10" s="51" t="s">
        <v>58</v>
      </c>
      <c r="S10" s="4" t="str">
        <f ca="1">IF(FirstCoupon&lt;&gt;FirstMaturity,FirstCoupon, "")</f>
        <v/>
      </c>
      <c r="T10" s="20"/>
      <c r="V10" s="20" t="str">
        <f ca="1">IF(S10="","",ROUND(V11*(ROUNDDOWN(DAYS360(Calculations!$B$9,S10)+1*(360/365),0))/180,2))</f>
        <v/>
      </c>
      <c r="W10" s="17" t="str">
        <f ca="1">IF(S10="","",ROUND(V10*MMBB_FEE,2))</f>
        <v/>
      </c>
      <c r="X10" s="17" t="str">
        <f ca="1">IF(S10="","",ROUND(LoanAmount*DHHS_Fee,2))</f>
        <v/>
      </c>
      <c r="Y10" s="20" t="str">
        <f ca="1">IF(S10="","",SUM(V10:X10))</f>
        <v/>
      </c>
      <c r="Z10" s="71" t="str">
        <f ca="1">IF(Calculations!S10="","",IF(MONTH(Calculations!S10)&gt;MONTH(FYE), YEAR(Calculations!S10)+1,YEAR(Calculations!S10)))</f>
        <v/>
      </c>
      <c r="AA10" s="5" t="str">
        <f t="shared" ref="AA10:AA41" ca="1" si="0">IF(Z10=Z11,"",SUMIF($Z$10:$Z$69,Z10,$Y$10:$Y$69))</f>
        <v/>
      </c>
      <c r="AB10" s="1"/>
      <c r="AC10" s="4" t="str">
        <f ca="1">IF(FirstCoupon&lt;&gt;FirstMaturity,FirstCoupon, "")</f>
        <v/>
      </c>
      <c r="AD10" s="20"/>
      <c r="AF10" s="20" t="str">
        <f ca="1">IF(AC10="","",ROUND(AF11*(ROUNDDOWN(DAYS360(Calculations!$B$9,AC10)+1*(360/365),0))/180,2))</f>
        <v/>
      </c>
      <c r="AG10" s="17" t="str">
        <f ca="1">IF(AC10="","",ROUND(AF10*MMBB_FEE,2))</f>
        <v/>
      </c>
      <c r="AH10" s="17" t="str">
        <f ca="1">IF(AC10="","",ROUND(LoanAmount*DHHS_Fee,2))</f>
        <v/>
      </c>
      <c r="AI10" s="20" t="str">
        <f ca="1">IF('Level Principal'!A10="","",SUM(AF10:AH10))</f>
        <v/>
      </c>
      <c r="AJ10" s="71" t="str">
        <f ca="1">IF(Calculations!AC10="","",IF(MONTH(Calculations!AC10)&gt;MONTH(FYE),YEAR(Calculations!AC10)+1,YEAR(Calculations!AC10)))</f>
        <v/>
      </c>
      <c r="AK10" s="5" t="str">
        <f t="shared" ref="AK10:AK41" ca="1" si="1">IF(AJ10=AJ11,"",SUMIF($AJ$10:$AJ$69,AJ10,$AI$10:$AI$69))</f>
        <v/>
      </c>
    </row>
    <row r="11" spans="1:40" ht="15.75" customHeight="1" x14ac:dyDescent="0.25">
      <c r="A11" s="80" t="s">
        <v>54</v>
      </c>
      <c r="B11" s="77">
        <f ca="1">IF(MONTH(DatedDate)&lt;=3, DATE(YEAR(DatedDate),4,1), DATE(YEAR(DatedDate)+1,4,1))</f>
        <v>46113</v>
      </c>
      <c r="D11" s="21">
        <f t="shared" ref="D11:D40" si="2">IF(NoYears&gt;0,InterestRate,0)</f>
        <v>0</v>
      </c>
      <c r="E11" s="50" t="e">
        <f ca="1">F11</f>
        <v>#DIV/0!</v>
      </c>
      <c r="F11" s="20" t="e">
        <f t="shared" ref="F11:F40" ca="1" si="3">LoanAmount/$N$42*$N11</f>
        <v>#DIV/0!</v>
      </c>
      <c r="G11" s="20" t="e">
        <f ca="1">ROUND(F11,2)</f>
        <v>#DIV/0!</v>
      </c>
      <c r="H11" s="20" t="e">
        <f ca="1">TRUNC(F11)</f>
        <v>#DIV/0!</v>
      </c>
      <c r="I11" s="50" t="e">
        <f ca="1">H11</f>
        <v>#DIV/0!</v>
      </c>
      <c r="J11" s="20" t="e">
        <f t="shared" ref="J11:J40" ca="1" si="4">E11-I11</f>
        <v>#DIV/0!</v>
      </c>
      <c r="K11" s="20" t="e">
        <f t="shared" ref="K11:K40" ca="1" si="5">H11*D11+K12</f>
        <v>#DIV/0!</v>
      </c>
      <c r="L11" s="20" t="e">
        <f t="shared" ref="L11:L40" ca="1" si="6">H11+K11</f>
        <v>#DIV/0!</v>
      </c>
      <c r="M11" s="21">
        <f t="shared" ref="M11:M40" si="7">D11</f>
        <v>0</v>
      </c>
      <c r="N11" s="20">
        <f ca="1">IF(OR(Calculations!$B$11&gt;Calculations!S11,Calculations!S11&gt;Calculations!$B$12),0,($Q$42-O12)/(M11+1))</f>
        <v>0</v>
      </c>
      <c r="O11" s="20">
        <f t="shared" ref="O11:O40" ca="1" si="8">N11*M11+O12</f>
        <v>0</v>
      </c>
      <c r="P11" s="20">
        <f t="shared" ref="P11:P40" ca="1" si="9">N11+O11</f>
        <v>0</v>
      </c>
      <c r="Q11" s="50">
        <v>1664426.7204890293</v>
      </c>
      <c r="R11" s="51" t="s">
        <v>39</v>
      </c>
      <c r="S11" s="4">
        <f ca="1">Calculations!B11</f>
        <v>46113</v>
      </c>
      <c r="T11" s="20" t="e">
        <f ca="1">IF(Calculations!J11&gt;0.5,TRUNC(Calculations!F11)+1,TRUNC(Calculations!F11))</f>
        <v>#DIV/0!</v>
      </c>
      <c r="U11" s="21">
        <f>D11</f>
        <v>0</v>
      </c>
      <c r="V11" s="20">
        <f ca="1">IF(S10="",ROUND(LoanAmount*InterestRate*(DAYS360(Calculations!$B$9,S11)/360),2),ROUND((T11*U11/1+V12*2)/2,2))</f>
        <v>0</v>
      </c>
      <c r="W11" s="17" t="e">
        <f t="shared" ref="W11:W42" ca="1" si="10">IF(S11="","",ROUND((T11+V11)*MMBB_FEE,2))</f>
        <v>#DIV/0!</v>
      </c>
      <c r="X11" s="17">
        <f ca="1">IF(S10="",ROUND(LoanAmount*DHHS_Fee,2),"")</f>
        <v>0</v>
      </c>
      <c r="Y11" s="20" t="e">
        <f t="shared" ref="Y11:Y42" ca="1" si="11">T11+SUM(V11:X11)</f>
        <v>#DIV/0!</v>
      </c>
      <c r="Z11" s="71" t="str">
        <f ca="1">IF(Calculations!S11&gt;LastMaturity,"",IF(MONTH(Calculations!S11)&gt;MONTH(FYE), YEAR(Calculations!S11)+1,YEAR(Calculations!S11)))</f>
        <v/>
      </c>
      <c r="AA11" s="5" t="str">
        <f t="shared" ca="1" si="0"/>
        <v/>
      </c>
      <c r="AC11" s="4">
        <f ca="1">Calculations!B11</f>
        <v>46113</v>
      </c>
      <c r="AD11" s="20">
        <f ca="1">IF('Level Principal'!A11&lt;&gt;"",LevelPrincipal+LevelPrincipalAdj,0)</f>
        <v>0</v>
      </c>
      <c r="AE11" s="21">
        <f>D11</f>
        <v>0</v>
      </c>
      <c r="AF11" s="20">
        <f ca="1">IF(AC10="",ROUND(LoanAmount*InterestRate*(DAYS360(Calculations!$B$9,AC11)/360),2),ROUND((AD11*AE11/1+AF12*2)/2,2))</f>
        <v>0</v>
      </c>
      <c r="AG11" s="17">
        <f t="shared" ref="AG11:AG42" ca="1" si="12">IF(AC11="","",ROUND((AD11+AF11)*MMBB_FEE,2))</f>
        <v>0</v>
      </c>
      <c r="AH11" s="17">
        <f ca="1">IF(AC10="",ROUND(LoanAmount*DHHS_Fee,2),"")</f>
        <v>0</v>
      </c>
      <c r="AI11" s="20">
        <f t="shared" ref="AI11:AI42" ca="1" si="13">AD11+SUM(AF11:AH11)</f>
        <v>0</v>
      </c>
      <c r="AJ11" s="71" t="str">
        <f ca="1">IF(Calculations!AC11&gt;LastMaturity,"",IF(MONTH(Calculations!AC11)&gt;MONTH(FYE),YEAR(Calculations!AC11)+1,YEAR(Calculations!AC11)))</f>
        <v/>
      </c>
      <c r="AK11" s="5" t="str">
        <f t="shared" ca="1" si="1"/>
        <v/>
      </c>
    </row>
    <row r="12" spans="1:40" ht="15.75" customHeight="1" x14ac:dyDescent="0.25">
      <c r="A12" s="80" t="s">
        <v>55</v>
      </c>
      <c r="B12" s="77">
        <f ca="1">DATE(YEAR(FirstMaturity)+NoYears-1, MONTH(FirstMaturity), DAY(FirstMaturity))</f>
        <v>45748</v>
      </c>
      <c r="D12" s="21">
        <f t="shared" si="2"/>
        <v>0</v>
      </c>
      <c r="E12" s="20" t="e">
        <f t="shared" ref="E12:E40" ca="1" si="14">E11+F12</f>
        <v>#DIV/0!</v>
      </c>
      <c r="F12" s="20" t="e">
        <f t="shared" ca="1" si="3"/>
        <v>#DIV/0!</v>
      </c>
      <c r="G12" s="20" t="e">
        <f t="shared" ref="G12:G40" ca="1" si="15">ROUND(F12,2)</f>
        <v>#DIV/0!</v>
      </c>
      <c r="H12" s="20" t="e">
        <f t="shared" ref="H12:H40" ca="1" si="16">IF(J11&gt;0.5,TRUNC(F12)+1,TRUNC(F12))</f>
        <v>#DIV/0!</v>
      </c>
      <c r="I12" s="20" t="e">
        <f t="shared" ref="I12:I40" ca="1" si="17">I11+H12</f>
        <v>#DIV/0!</v>
      </c>
      <c r="J12" s="20" t="e">
        <f t="shared" ca="1" si="4"/>
        <v>#DIV/0!</v>
      </c>
      <c r="K12" s="20" t="e">
        <f t="shared" ca="1" si="5"/>
        <v>#DIV/0!</v>
      </c>
      <c r="L12" s="20" t="e">
        <f t="shared" ca="1" si="6"/>
        <v>#DIV/0!</v>
      </c>
      <c r="M12" s="21">
        <f t="shared" si="7"/>
        <v>0</v>
      </c>
      <c r="N12" s="20">
        <f ca="1">IF(OR(Calculations!$B$11&gt;Calculations!S13,Calculations!S13&gt;Calculations!$B$12),0,($Q$42-O13)/(M12+1))</f>
        <v>0</v>
      </c>
      <c r="O12" s="20">
        <f t="shared" ca="1" si="8"/>
        <v>0</v>
      </c>
      <c r="P12" s="20">
        <f t="shared" ca="1" si="9"/>
        <v>0</v>
      </c>
      <c r="Q12" s="50">
        <v>1697715.2548988098</v>
      </c>
      <c r="S12" s="4">
        <f t="shared" ref="S12:S43" ca="1" si="18">DATE(YEAR(S11),MONTH(S11)+6,DAY(S11))</f>
        <v>46296</v>
      </c>
      <c r="V12" s="20" t="e">
        <f ca="1">V13</f>
        <v>#DIV/0!</v>
      </c>
      <c r="W12" s="17" t="e">
        <f t="shared" ca="1" si="10"/>
        <v>#DIV/0!</v>
      </c>
      <c r="X12" s="17"/>
      <c r="Y12" s="20" t="e">
        <f t="shared" ca="1" si="11"/>
        <v>#DIV/0!</v>
      </c>
      <c r="Z12" s="71" t="str">
        <f ca="1">IF(Calculations!S12&gt;LastMaturity,"",IF(MONTH(Calculations!S12)&gt;MONTH(FYE), YEAR(Calculations!S12)+1,YEAR(Calculations!S12)))</f>
        <v/>
      </c>
      <c r="AA12" s="5" t="str">
        <f t="shared" ca="1" si="0"/>
        <v/>
      </c>
      <c r="AC12" s="4">
        <f t="shared" ref="AC12:AC43" ca="1" si="19">DATE(YEAR(AC11),MONTH(AC11)+6,DAY(AC11))</f>
        <v>46296</v>
      </c>
      <c r="AD12" s="20"/>
      <c r="AF12" s="20">
        <f ca="1">AF13</f>
        <v>0</v>
      </c>
      <c r="AG12" s="17">
        <f t="shared" ca="1" si="12"/>
        <v>0</v>
      </c>
      <c r="AH12" s="17"/>
      <c r="AI12" s="20">
        <f t="shared" ca="1" si="13"/>
        <v>0</v>
      </c>
      <c r="AJ12" s="71" t="str">
        <f ca="1">IF(Calculations!AC12&gt;LastMaturity,"",IF(MONTH(Calculations!AC12)&gt;MONTH(FYE),YEAR(Calculations!AC12)+1,YEAR(Calculations!AC12)))</f>
        <v/>
      </c>
      <c r="AK12" s="5" t="str">
        <f t="shared" ca="1" si="1"/>
        <v/>
      </c>
    </row>
    <row r="13" spans="1:40" x14ac:dyDescent="0.25">
      <c r="A13" s="7" t="s">
        <v>56</v>
      </c>
      <c r="B13" s="78">
        <v>0.05</v>
      </c>
      <c r="D13" s="21">
        <f t="shared" si="2"/>
        <v>0</v>
      </c>
      <c r="E13" s="20" t="e">
        <f t="shared" ca="1" si="14"/>
        <v>#DIV/0!</v>
      </c>
      <c r="F13" s="20" t="e">
        <f t="shared" ca="1" si="3"/>
        <v>#DIV/0!</v>
      </c>
      <c r="G13" s="20" t="e">
        <f t="shared" ca="1" si="15"/>
        <v>#DIV/0!</v>
      </c>
      <c r="H13" s="20" t="e">
        <f t="shared" ca="1" si="16"/>
        <v>#DIV/0!</v>
      </c>
      <c r="I13" s="20" t="e">
        <f t="shared" ca="1" si="17"/>
        <v>#DIV/0!</v>
      </c>
      <c r="J13" s="20" t="e">
        <f t="shared" ca="1" si="4"/>
        <v>#DIV/0!</v>
      </c>
      <c r="K13" s="20" t="e">
        <f t="shared" ca="1" si="5"/>
        <v>#DIV/0!</v>
      </c>
      <c r="L13" s="20" t="e">
        <f t="shared" ca="1" si="6"/>
        <v>#DIV/0!</v>
      </c>
      <c r="M13" s="21">
        <f t="shared" si="7"/>
        <v>0</v>
      </c>
      <c r="N13" s="20">
        <f ca="1">IF(OR(Calculations!$B$11&gt;Calculations!S15,Calculations!S15&gt;Calculations!$B$12),0,($Q$42-O14)/(M13+1))</f>
        <v>0</v>
      </c>
      <c r="O13" s="20">
        <f t="shared" ca="1" si="8"/>
        <v>0</v>
      </c>
      <c r="P13" s="20">
        <f t="shared" ca="1" si="9"/>
        <v>0</v>
      </c>
      <c r="Q13" s="25">
        <v>1733367.2752516847</v>
      </c>
      <c r="S13" s="4">
        <f t="shared" ca="1" si="18"/>
        <v>46478</v>
      </c>
      <c r="T13" s="20" t="e">
        <f ca="1">IF(Calculations!J12&gt;1/2,TRUNC(Calculations!F12)+1,TRUNC(Calculations!F12))</f>
        <v>#DIV/0!</v>
      </c>
      <c r="U13" s="21">
        <f>D12</f>
        <v>0</v>
      </c>
      <c r="V13" s="20" t="e">
        <f ca="1">ROUND((T13*U13/1+V14*2)/2,2)</f>
        <v>#DIV/0!</v>
      </c>
      <c r="W13" s="17" t="e">
        <f t="shared" ca="1" si="10"/>
        <v>#DIV/0!</v>
      </c>
      <c r="X13" s="17"/>
      <c r="Y13" s="20" t="e">
        <f t="shared" ca="1" si="11"/>
        <v>#DIV/0!</v>
      </c>
      <c r="Z13" s="71" t="str">
        <f ca="1">IF(Calculations!S13&gt;LastMaturity,"",IF(MONTH(Calculations!S13)&gt;MONTH(FYE), YEAR(Calculations!S13)+1,YEAR(Calculations!S13)))</f>
        <v/>
      </c>
      <c r="AA13" s="5" t="str">
        <f t="shared" ca="1" si="0"/>
        <v/>
      </c>
      <c r="AC13" s="4">
        <f t="shared" ca="1" si="19"/>
        <v>46478</v>
      </c>
      <c r="AD13" s="20">
        <f ca="1">IF('Level Principal'!A13&lt;&gt;"",LevelPrincipal,0)</f>
        <v>0</v>
      </c>
      <c r="AE13" s="21">
        <f>D12</f>
        <v>0</v>
      </c>
      <c r="AF13" s="20">
        <f ca="1">ROUND((AD13*AE13/1+AF14*2)/2,2)</f>
        <v>0</v>
      </c>
      <c r="AG13" s="17">
        <f t="shared" ca="1" si="12"/>
        <v>0</v>
      </c>
      <c r="AH13" s="17"/>
      <c r="AI13" s="20">
        <f t="shared" ca="1" si="13"/>
        <v>0</v>
      </c>
      <c r="AJ13" s="71" t="str">
        <f ca="1">IF(Calculations!AC13&gt;LastMaturity,"",IF(MONTH(Calculations!AC13)&gt;MONTH(FYE),YEAR(Calculations!AC13)+1,YEAR(Calculations!AC13)))</f>
        <v/>
      </c>
      <c r="AK13" s="5" t="str">
        <f t="shared" ca="1" si="1"/>
        <v/>
      </c>
    </row>
    <row r="14" spans="1:40" x14ac:dyDescent="0.25">
      <c r="A14" s="7" t="s">
        <v>60</v>
      </c>
      <c r="B14" s="78">
        <v>0.01</v>
      </c>
      <c r="D14" s="21">
        <f t="shared" si="2"/>
        <v>0</v>
      </c>
      <c r="E14" s="20" t="e">
        <f t="shared" ca="1" si="14"/>
        <v>#DIV/0!</v>
      </c>
      <c r="F14" s="20" t="e">
        <f t="shared" ca="1" si="3"/>
        <v>#DIV/0!</v>
      </c>
      <c r="G14" s="20" t="e">
        <f t="shared" ca="1" si="15"/>
        <v>#DIV/0!</v>
      </c>
      <c r="H14" s="20" t="e">
        <f t="shared" ca="1" si="16"/>
        <v>#DIV/0!</v>
      </c>
      <c r="I14" s="20" t="e">
        <f t="shared" ca="1" si="17"/>
        <v>#DIV/0!</v>
      </c>
      <c r="J14" s="20" t="e">
        <f t="shared" ca="1" si="4"/>
        <v>#DIV/0!</v>
      </c>
      <c r="K14" s="20" t="e">
        <f t="shared" ca="1" si="5"/>
        <v>#DIV/0!</v>
      </c>
      <c r="L14" s="20" t="e">
        <f t="shared" ca="1" si="6"/>
        <v>#DIV/0!</v>
      </c>
      <c r="M14" s="21">
        <f t="shared" si="7"/>
        <v>0</v>
      </c>
      <c r="N14" s="20">
        <f ca="1">IF(OR(Calculations!$B$11&gt;Calculations!S17,Calculations!S17&gt;Calculations!$B$12),0,($Q$42-O15)/(M14+1))</f>
        <v>0</v>
      </c>
      <c r="O14" s="20">
        <f t="shared" ca="1" si="8"/>
        <v>0</v>
      </c>
      <c r="P14" s="20">
        <f t="shared" ca="1" si="9"/>
        <v>0</v>
      </c>
      <c r="Q14" s="25">
        <v>1771501.3553072219</v>
      </c>
      <c r="R14" s="22"/>
      <c r="S14" s="4">
        <f t="shared" ca="1" si="18"/>
        <v>46661</v>
      </c>
      <c r="V14" s="20" t="e">
        <f ca="1">V15</f>
        <v>#DIV/0!</v>
      </c>
      <c r="W14" s="17" t="e">
        <f t="shared" ca="1" si="10"/>
        <v>#DIV/0!</v>
      </c>
      <c r="X14" s="17"/>
      <c r="Y14" s="20" t="e">
        <f t="shared" ca="1" si="11"/>
        <v>#DIV/0!</v>
      </c>
      <c r="Z14" s="71" t="str">
        <f ca="1">IF(Calculations!S14&gt;LastMaturity,"",IF(MONTH(Calculations!S14)&gt;MONTH(FYE), YEAR(Calculations!S14)+1,YEAR(Calculations!S14)))</f>
        <v/>
      </c>
      <c r="AA14" s="5" t="str">
        <f t="shared" ca="1" si="0"/>
        <v/>
      </c>
      <c r="AC14" s="4">
        <f t="shared" ca="1" si="19"/>
        <v>46661</v>
      </c>
      <c r="AD14" s="20"/>
      <c r="AF14" s="20">
        <f ca="1">AF15</f>
        <v>0</v>
      </c>
      <c r="AG14" s="17">
        <f t="shared" ca="1" si="12"/>
        <v>0</v>
      </c>
      <c r="AH14" s="17"/>
      <c r="AI14" s="20">
        <f t="shared" ca="1" si="13"/>
        <v>0</v>
      </c>
      <c r="AJ14" s="71" t="str">
        <f ca="1">IF(Calculations!AC14&gt;LastMaturity,"",IF(MONTH(Calculations!AC14)&gt;MONTH(FYE),YEAR(Calculations!AC14)+1,YEAR(Calculations!AC14)))</f>
        <v/>
      </c>
      <c r="AK14" s="5" t="str">
        <f t="shared" ca="1" si="1"/>
        <v/>
      </c>
    </row>
    <row r="15" spans="1:40" x14ac:dyDescent="0.25">
      <c r="A15" s="7" t="s">
        <v>57</v>
      </c>
      <c r="B15" s="79">
        <f>IF(Inputs!C18="",2%,Inputs!C18)</f>
        <v>0.02</v>
      </c>
      <c r="D15" s="21">
        <f t="shared" si="2"/>
        <v>0</v>
      </c>
      <c r="E15" s="20" t="e">
        <f t="shared" ca="1" si="14"/>
        <v>#DIV/0!</v>
      </c>
      <c r="F15" s="20" t="e">
        <f t="shared" ca="1" si="3"/>
        <v>#DIV/0!</v>
      </c>
      <c r="G15" s="20" t="e">
        <f t="shared" ca="1" si="15"/>
        <v>#DIV/0!</v>
      </c>
      <c r="H15" s="20" t="e">
        <f t="shared" ca="1" si="16"/>
        <v>#DIV/0!</v>
      </c>
      <c r="I15" s="20" t="e">
        <f t="shared" ca="1" si="17"/>
        <v>#DIV/0!</v>
      </c>
      <c r="J15" s="20" t="e">
        <f t="shared" ca="1" si="4"/>
        <v>#DIV/0!</v>
      </c>
      <c r="K15" s="20" t="e">
        <f t="shared" ca="1" si="5"/>
        <v>#DIV/0!</v>
      </c>
      <c r="L15" s="20" t="e">
        <f t="shared" ca="1" si="6"/>
        <v>#DIV/0!</v>
      </c>
      <c r="M15" s="21">
        <f t="shared" si="7"/>
        <v>0</v>
      </c>
      <c r="N15" s="20">
        <f ca="1">IF(OR(Calculations!$B$11&gt;Calculations!S19,Calculations!S19&gt;Calculations!$B$12),0,($Q$42-O16)/(M15+1))</f>
        <v>0</v>
      </c>
      <c r="O15" s="20">
        <f t="shared" ca="1" si="8"/>
        <v>0</v>
      </c>
      <c r="P15" s="20">
        <f t="shared" ca="1" si="9"/>
        <v>0</v>
      </c>
      <c r="Q15" s="25">
        <v>1812245.8864792879</v>
      </c>
      <c r="R15" s="22"/>
      <c r="S15" s="4">
        <f t="shared" ca="1" si="18"/>
        <v>46844</v>
      </c>
      <c r="T15" s="20" t="e">
        <f ca="1">IF(Calculations!J13&gt;1/2,TRUNC(Calculations!F13)+1,TRUNC(Calculations!F13))</f>
        <v>#DIV/0!</v>
      </c>
      <c r="U15" s="21">
        <f>D13</f>
        <v>0</v>
      </c>
      <c r="V15" s="20" t="e">
        <f ca="1">ROUND((T15*U15/1+V16*2)/2,2)</f>
        <v>#DIV/0!</v>
      </c>
      <c r="W15" s="17" t="e">
        <f t="shared" ca="1" si="10"/>
        <v>#DIV/0!</v>
      </c>
      <c r="X15" s="17"/>
      <c r="Y15" s="20" t="e">
        <f t="shared" ca="1" si="11"/>
        <v>#DIV/0!</v>
      </c>
      <c r="Z15" s="71" t="str">
        <f ca="1">IF(Calculations!S15&gt;LastMaturity,"",IF(MONTH(Calculations!S15)&gt;MONTH(FYE), YEAR(Calculations!S15)+1,YEAR(Calculations!S15)))</f>
        <v/>
      </c>
      <c r="AA15" s="5" t="str">
        <f t="shared" ca="1" si="0"/>
        <v/>
      </c>
      <c r="AC15" s="4">
        <f t="shared" ca="1" si="19"/>
        <v>46844</v>
      </c>
      <c r="AD15" s="20">
        <f ca="1">IF('Level Principal'!A15&lt;&gt;"",LevelPrincipal,0)</f>
        <v>0</v>
      </c>
      <c r="AE15" s="21">
        <f>D13</f>
        <v>0</v>
      </c>
      <c r="AF15" s="20">
        <f ca="1">ROUND((AD15*AE15/1+AF16*2)/2,2)</f>
        <v>0</v>
      </c>
      <c r="AG15" s="17">
        <f t="shared" ca="1" si="12"/>
        <v>0</v>
      </c>
      <c r="AH15" s="17"/>
      <c r="AI15" s="20">
        <f t="shared" ca="1" si="13"/>
        <v>0</v>
      </c>
      <c r="AJ15" s="71" t="str">
        <f ca="1">IF(Calculations!AC15&gt;LastMaturity,"",IF(MONTH(Calculations!AC15)&gt;MONTH(FYE),YEAR(Calculations!AC15)+1,YEAR(Calculations!AC15)))</f>
        <v/>
      </c>
      <c r="AK15" s="5" t="str">
        <f t="shared" ca="1" si="1"/>
        <v/>
      </c>
    </row>
    <row r="16" spans="1:40" x14ac:dyDescent="0.25">
      <c r="D16" s="21">
        <f t="shared" si="2"/>
        <v>0</v>
      </c>
      <c r="E16" s="20" t="e">
        <f t="shared" ca="1" si="14"/>
        <v>#DIV/0!</v>
      </c>
      <c r="F16" s="20" t="e">
        <f t="shared" ca="1" si="3"/>
        <v>#DIV/0!</v>
      </c>
      <c r="G16" s="20" t="e">
        <f t="shared" ca="1" si="15"/>
        <v>#DIV/0!</v>
      </c>
      <c r="H16" s="20" t="e">
        <f t="shared" ca="1" si="16"/>
        <v>#DIV/0!</v>
      </c>
      <c r="I16" s="20" t="e">
        <f t="shared" ca="1" si="17"/>
        <v>#DIV/0!</v>
      </c>
      <c r="J16" s="20" t="e">
        <f t="shared" ca="1" si="4"/>
        <v>#DIV/0!</v>
      </c>
      <c r="K16" s="20" t="e">
        <f t="shared" ca="1" si="5"/>
        <v>#DIV/0!</v>
      </c>
      <c r="L16" s="20" t="e">
        <f t="shared" ca="1" si="6"/>
        <v>#DIV/0!</v>
      </c>
      <c r="M16" s="21">
        <f t="shared" si="7"/>
        <v>0</v>
      </c>
      <c r="N16" s="20">
        <f ca="1">IF(OR(Calculations!$B$11&gt;Calculations!S21,Calculations!S21&gt;Calculations!$B$12),0,($Q$42-O17)/(M16+1))</f>
        <v>0</v>
      </c>
      <c r="O16" s="20">
        <f t="shared" ca="1" si="8"/>
        <v>0</v>
      </c>
      <c r="P16" s="20">
        <f t="shared" ca="1" si="9"/>
        <v>0</v>
      </c>
      <c r="Q16" s="25">
        <v>1855739.7877547909</v>
      </c>
      <c r="S16" s="4">
        <f t="shared" ca="1" si="18"/>
        <v>47027</v>
      </c>
      <c r="V16" s="20" t="e">
        <f ca="1">V17</f>
        <v>#DIV/0!</v>
      </c>
      <c r="W16" s="17" t="e">
        <f t="shared" ca="1" si="10"/>
        <v>#DIV/0!</v>
      </c>
      <c r="X16" s="17"/>
      <c r="Y16" s="20" t="e">
        <f t="shared" ca="1" si="11"/>
        <v>#DIV/0!</v>
      </c>
      <c r="Z16" s="71" t="str">
        <f ca="1">IF(Calculations!S16&gt;LastMaturity,"",IF(MONTH(Calculations!S16)&gt;MONTH(FYE), YEAR(Calculations!S16)+1,YEAR(Calculations!S16)))</f>
        <v/>
      </c>
      <c r="AA16" s="5" t="str">
        <f t="shared" ca="1" si="0"/>
        <v/>
      </c>
      <c r="AC16" s="4">
        <f t="shared" ca="1" si="19"/>
        <v>47027</v>
      </c>
      <c r="AD16" s="20"/>
      <c r="AF16" s="20">
        <f ca="1">AF17</f>
        <v>0</v>
      </c>
      <c r="AG16" s="17">
        <f t="shared" ca="1" si="12"/>
        <v>0</v>
      </c>
      <c r="AH16" s="17"/>
      <c r="AI16" s="20">
        <f t="shared" ca="1" si="13"/>
        <v>0</v>
      </c>
      <c r="AJ16" s="71" t="str">
        <f ca="1">IF(Calculations!AC16&gt;LastMaturity,"",IF(MONTH(Calculations!AC16)&gt;MONTH(FYE),YEAR(Calculations!AC16)+1,YEAR(Calculations!AC16)))</f>
        <v/>
      </c>
      <c r="AK16" s="5" t="str">
        <f t="shared" ca="1" si="1"/>
        <v/>
      </c>
    </row>
    <row r="17" spans="1:37" x14ac:dyDescent="0.25">
      <c r="D17" s="21">
        <f t="shared" si="2"/>
        <v>0</v>
      </c>
      <c r="E17" s="20" t="e">
        <f t="shared" ca="1" si="14"/>
        <v>#DIV/0!</v>
      </c>
      <c r="F17" s="20" t="e">
        <f t="shared" ca="1" si="3"/>
        <v>#DIV/0!</v>
      </c>
      <c r="G17" s="20" t="e">
        <f t="shared" ca="1" si="15"/>
        <v>#DIV/0!</v>
      </c>
      <c r="H17" s="20" t="e">
        <f t="shared" ca="1" si="16"/>
        <v>#DIV/0!</v>
      </c>
      <c r="I17" s="20" t="e">
        <f t="shared" ca="1" si="17"/>
        <v>#DIV/0!</v>
      </c>
      <c r="J17" s="20" t="e">
        <f t="shared" ca="1" si="4"/>
        <v>#DIV/0!</v>
      </c>
      <c r="K17" s="20" t="e">
        <f t="shared" ca="1" si="5"/>
        <v>#DIV/0!</v>
      </c>
      <c r="L17" s="20" t="e">
        <f t="shared" ca="1" si="6"/>
        <v>#DIV/0!</v>
      </c>
      <c r="M17" s="21">
        <f t="shared" si="7"/>
        <v>0</v>
      </c>
      <c r="N17" s="20">
        <f ca="1">IF(OR(Calculations!$B$11&gt;Calculations!S23,Calculations!S23&gt;Calculations!$B$12),0,($Q$42-O18)/(M17+1))</f>
        <v>0</v>
      </c>
      <c r="O17" s="20">
        <f t="shared" ca="1" si="8"/>
        <v>0</v>
      </c>
      <c r="P17" s="20">
        <f t="shared" ca="1" si="9"/>
        <v>0</v>
      </c>
      <c r="Q17" s="25">
        <v>1902133.2824486606</v>
      </c>
      <c r="S17" s="4">
        <f t="shared" ca="1" si="18"/>
        <v>47209</v>
      </c>
      <c r="T17" s="20" t="e">
        <f ca="1">IF(Calculations!J14&gt;1/2,TRUNC(Calculations!F14)+1,TRUNC(Calculations!F14))</f>
        <v>#DIV/0!</v>
      </c>
      <c r="U17" s="21">
        <f>D14</f>
        <v>0</v>
      </c>
      <c r="V17" s="20" t="e">
        <f ca="1">ROUND((T17*U17/1+V18*2)/2,2)</f>
        <v>#DIV/0!</v>
      </c>
      <c r="W17" s="17" t="e">
        <f t="shared" ca="1" si="10"/>
        <v>#DIV/0!</v>
      </c>
      <c r="X17" s="17"/>
      <c r="Y17" s="20" t="e">
        <f t="shared" ca="1" si="11"/>
        <v>#DIV/0!</v>
      </c>
      <c r="Z17" s="71" t="str">
        <f ca="1">IF(Calculations!S17&gt;LastMaturity,"",IF(MONTH(Calculations!S17)&gt;MONTH(FYE), YEAR(Calculations!S17)+1,YEAR(Calculations!S17)))</f>
        <v/>
      </c>
      <c r="AA17" s="5" t="str">
        <f t="shared" ca="1" si="0"/>
        <v/>
      </c>
      <c r="AC17" s="4">
        <f t="shared" ca="1" si="19"/>
        <v>47209</v>
      </c>
      <c r="AD17" s="20">
        <f ca="1">IF('Level Principal'!A17&lt;&gt;"",LevelPrincipal,0)</f>
        <v>0</v>
      </c>
      <c r="AE17" s="21">
        <f>D14</f>
        <v>0</v>
      </c>
      <c r="AF17" s="20">
        <f ca="1">ROUND((AD17*AE17/1+AF18*2)/2,2)</f>
        <v>0</v>
      </c>
      <c r="AG17" s="17">
        <f t="shared" ca="1" si="12"/>
        <v>0</v>
      </c>
      <c r="AH17" s="17"/>
      <c r="AI17" s="20">
        <f t="shared" ca="1" si="13"/>
        <v>0</v>
      </c>
      <c r="AJ17" s="71" t="str">
        <f ca="1">IF(Calculations!AC17&gt;LastMaturity,"",IF(MONTH(Calculations!AC17)&gt;MONTH(FYE),YEAR(Calculations!AC17)+1,YEAR(Calculations!AC17)))</f>
        <v/>
      </c>
      <c r="AK17" s="5" t="str">
        <f t="shared" ca="1" si="1"/>
        <v/>
      </c>
    </row>
    <row r="18" spans="1:37" x14ac:dyDescent="0.25">
      <c r="D18" s="21">
        <f t="shared" si="2"/>
        <v>0</v>
      </c>
      <c r="E18" s="20" t="e">
        <f t="shared" ca="1" si="14"/>
        <v>#DIV/0!</v>
      </c>
      <c r="F18" s="20" t="e">
        <f t="shared" ca="1" si="3"/>
        <v>#DIV/0!</v>
      </c>
      <c r="G18" s="20" t="e">
        <f t="shared" ca="1" si="15"/>
        <v>#DIV/0!</v>
      </c>
      <c r="H18" s="20" t="e">
        <f t="shared" ca="1" si="16"/>
        <v>#DIV/0!</v>
      </c>
      <c r="I18" s="20" t="e">
        <f t="shared" ca="1" si="17"/>
        <v>#DIV/0!</v>
      </c>
      <c r="J18" s="20" t="e">
        <f t="shared" ca="1" si="4"/>
        <v>#DIV/0!</v>
      </c>
      <c r="K18" s="20" t="e">
        <f t="shared" ca="1" si="5"/>
        <v>#DIV/0!</v>
      </c>
      <c r="L18" s="20" t="e">
        <f t="shared" ca="1" si="6"/>
        <v>#DIV/0!</v>
      </c>
      <c r="M18" s="21">
        <f t="shared" si="7"/>
        <v>0</v>
      </c>
      <c r="N18" s="20">
        <f ca="1">IF(OR(Calculations!$B$11&gt;Calculations!S25,Calculations!S25&gt;Calculations!$B$12),0,($Q$42-O19)/(M18+1))</f>
        <v>0</v>
      </c>
      <c r="O18" s="20">
        <f t="shared" ca="1" si="8"/>
        <v>0</v>
      </c>
      <c r="P18" s="20">
        <f t="shared" ca="1" si="9"/>
        <v>0</v>
      </c>
      <c r="Q18" s="25">
        <v>1951588.7477923261</v>
      </c>
      <c r="S18" s="4">
        <f t="shared" ca="1" si="18"/>
        <v>47392</v>
      </c>
      <c r="V18" s="20" t="e">
        <f ca="1">V19</f>
        <v>#DIV/0!</v>
      </c>
      <c r="W18" s="17" t="e">
        <f t="shared" ca="1" si="10"/>
        <v>#DIV/0!</v>
      </c>
      <c r="X18" s="17"/>
      <c r="Y18" s="20" t="e">
        <f t="shared" ca="1" si="11"/>
        <v>#DIV/0!</v>
      </c>
      <c r="Z18" s="71" t="str">
        <f ca="1">IF(Calculations!S18&gt;LastMaturity,"",IF(MONTH(Calculations!S18)&gt;MONTH(FYE), YEAR(Calculations!S18)+1,YEAR(Calculations!S18)))</f>
        <v/>
      </c>
      <c r="AA18" s="5" t="str">
        <f t="shared" ca="1" si="0"/>
        <v/>
      </c>
      <c r="AC18" s="4">
        <f t="shared" ca="1" si="19"/>
        <v>47392</v>
      </c>
      <c r="AD18" s="20"/>
      <c r="AF18" s="20">
        <f ca="1">AF19</f>
        <v>0</v>
      </c>
      <c r="AG18" s="17">
        <f t="shared" ca="1" si="12"/>
        <v>0</v>
      </c>
      <c r="AH18" s="17"/>
      <c r="AI18" s="20">
        <f t="shared" ca="1" si="13"/>
        <v>0</v>
      </c>
      <c r="AJ18" s="71" t="str">
        <f ca="1">IF(Calculations!AC18&gt;LastMaturity,"",IF(MONTH(Calculations!AC18)&gt;MONTH(FYE),YEAR(Calculations!AC18)+1,YEAR(Calculations!AC18)))</f>
        <v/>
      </c>
      <c r="AK18" s="5" t="str">
        <f t="shared" ca="1" si="1"/>
        <v/>
      </c>
    </row>
    <row r="19" spans="1:37" x14ac:dyDescent="0.25">
      <c r="A19" s="81"/>
      <c r="B19" s="81"/>
      <c r="C19" s="2"/>
      <c r="D19" s="21">
        <f t="shared" si="2"/>
        <v>0</v>
      </c>
      <c r="E19" s="20" t="e">
        <f t="shared" ca="1" si="14"/>
        <v>#DIV/0!</v>
      </c>
      <c r="F19" s="20" t="e">
        <f t="shared" ca="1" si="3"/>
        <v>#DIV/0!</v>
      </c>
      <c r="G19" s="20" t="e">
        <f t="shared" ca="1" si="15"/>
        <v>#DIV/0!</v>
      </c>
      <c r="H19" s="20" t="e">
        <f t="shared" ca="1" si="16"/>
        <v>#DIV/0!</v>
      </c>
      <c r="I19" s="20" t="e">
        <f t="shared" ca="1" si="17"/>
        <v>#DIV/0!</v>
      </c>
      <c r="J19" s="20" t="e">
        <f t="shared" ca="1" si="4"/>
        <v>#DIV/0!</v>
      </c>
      <c r="K19" s="20" t="e">
        <f ca="1">H19*D19+K20</f>
        <v>#DIV/0!</v>
      </c>
      <c r="L19" s="20" t="e">
        <f t="shared" ca="1" si="6"/>
        <v>#DIV/0!</v>
      </c>
      <c r="M19" s="21">
        <f>D19</f>
        <v>0</v>
      </c>
      <c r="N19" s="20">
        <f ca="1">IF(OR(Calculations!$B$11&gt;Calculations!S27,Calculations!S27&gt;Calculations!$B$12),0,($Q$42-O20)/(M19+1))</f>
        <v>0</v>
      </c>
      <c r="O19" s="20">
        <f t="shared" ca="1" si="8"/>
        <v>0</v>
      </c>
      <c r="P19" s="20">
        <f t="shared" ca="1" si="9"/>
        <v>0</v>
      </c>
      <c r="Q19" s="25">
        <v>2004281.6439827189</v>
      </c>
      <c r="S19" s="4">
        <f t="shared" ca="1" si="18"/>
        <v>47574</v>
      </c>
      <c r="T19" s="20" t="e">
        <f ca="1">IF(Calculations!J15&gt;1/2,TRUNC(Calculations!F15)+1,TRUNC(Calculations!F15))</f>
        <v>#DIV/0!</v>
      </c>
      <c r="U19" s="21">
        <f>D15</f>
        <v>0</v>
      </c>
      <c r="V19" s="20" t="e">
        <f ca="1">ROUND((T19*U19/1+V20*2)/2,2)</f>
        <v>#DIV/0!</v>
      </c>
      <c r="W19" s="17" t="e">
        <f t="shared" ca="1" si="10"/>
        <v>#DIV/0!</v>
      </c>
      <c r="X19" s="17"/>
      <c r="Y19" s="20" t="e">
        <f t="shared" ca="1" si="11"/>
        <v>#DIV/0!</v>
      </c>
      <c r="Z19" s="71" t="str">
        <f ca="1">IF(Calculations!S19&gt;LastMaturity,"",IF(MONTH(Calculations!S19)&gt;MONTH(FYE), YEAR(Calculations!S19)+1,YEAR(Calculations!S19)))</f>
        <v/>
      </c>
      <c r="AA19" s="5" t="str">
        <f t="shared" ca="1" si="0"/>
        <v/>
      </c>
      <c r="AC19" s="4">
        <f t="shared" ca="1" si="19"/>
        <v>47574</v>
      </c>
      <c r="AD19" s="20">
        <f ca="1">IF('Level Principal'!A19&lt;&gt;"",LevelPrincipal,0)</f>
        <v>0</v>
      </c>
      <c r="AE19" s="21">
        <f>D15</f>
        <v>0</v>
      </c>
      <c r="AF19" s="20">
        <f ca="1">ROUND((AD19*AE19/1+AF20*2)/2,2)</f>
        <v>0</v>
      </c>
      <c r="AG19" s="17">
        <f t="shared" ca="1" si="12"/>
        <v>0</v>
      </c>
      <c r="AH19" s="17"/>
      <c r="AI19" s="20">
        <f t="shared" ca="1" si="13"/>
        <v>0</v>
      </c>
      <c r="AJ19" s="71" t="str">
        <f ca="1">IF(Calculations!AC19&gt;LastMaturity,"",IF(MONTH(Calculations!AC19)&gt;MONTH(FYE),YEAR(Calculations!AC19)+1,YEAR(Calculations!AC19)))</f>
        <v/>
      </c>
      <c r="AK19" s="5" t="str">
        <f t="shared" ca="1" si="1"/>
        <v/>
      </c>
    </row>
    <row r="20" spans="1:37" x14ac:dyDescent="0.25">
      <c r="D20" s="21">
        <f t="shared" si="2"/>
        <v>0</v>
      </c>
      <c r="E20" s="20" t="e">
        <f t="shared" ca="1" si="14"/>
        <v>#DIV/0!</v>
      </c>
      <c r="F20" s="20" t="e">
        <f t="shared" ca="1" si="3"/>
        <v>#DIV/0!</v>
      </c>
      <c r="G20" s="20" t="e">
        <f t="shared" ca="1" si="15"/>
        <v>#DIV/0!</v>
      </c>
      <c r="H20" s="20" t="e">
        <f t="shared" ca="1" si="16"/>
        <v>#DIV/0!</v>
      </c>
      <c r="I20" s="20" t="e">
        <f t="shared" ca="1" si="17"/>
        <v>#DIV/0!</v>
      </c>
      <c r="J20" s="20" t="e">
        <f t="shared" ca="1" si="4"/>
        <v>#DIV/0!</v>
      </c>
      <c r="K20" s="20" t="e">
        <f ca="1">H20*D20+K21</f>
        <v>#DIV/0!</v>
      </c>
      <c r="L20" s="20" t="e">
        <f t="shared" ca="1" si="6"/>
        <v>#DIV/0!</v>
      </c>
      <c r="M20" s="21">
        <f>D20</f>
        <v>0</v>
      </c>
      <c r="N20" s="20">
        <f ca="1">IF(OR(Calculations!$B11&gt;Calculations!S29,Calculations!S29&gt;Calculations!$B$12),0,($Q$42-O21)/(M20+1))</f>
        <v>0</v>
      </c>
      <c r="O20" s="20">
        <f t="shared" ca="1" si="8"/>
        <v>0</v>
      </c>
      <c r="P20" s="20">
        <f t="shared" ca="1" si="9"/>
        <v>0</v>
      </c>
      <c r="Q20" s="25">
        <v>2060401.5300142353</v>
      </c>
      <c r="S20" s="4">
        <f t="shared" ca="1" si="18"/>
        <v>47757</v>
      </c>
      <c r="V20" s="20" t="e">
        <f ca="1">V21</f>
        <v>#DIV/0!</v>
      </c>
      <c r="W20" s="17" t="e">
        <f t="shared" ca="1" si="10"/>
        <v>#DIV/0!</v>
      </c>
      <c r="X20" s="17"/>
      <c r="Y20" s="20" t="e">
        <f t="shared" ca="1" si="11"/>
        <v>#DIV/0!</v>
      </c>
      <c r="Z20" s="71" t="str">
        <f ca="1">IF(Calculations!S20&gt;LastMaturity,"",IF(MONTH(Calculations!S20)&gt;MONTH(FYE), YEAR(Calculations!S20)+1,YEAR(Calculations!S20)))</f>
        <v/>
      </c>
      <c r="AA20" s="5" t="str">
        <f t="shared" ca="1" si="0"/>
        <v/>
      </c>
      <c r="AC20" s="4">
        <f t="shared" ca="1" si="19"/>
        <v>47757</v>
      </c>
      <c r="AD20" s="20"/>
      <c r="AF20" s="20">
        <f ca="1">AF21</f>
        <v>0</v>
      </c>
      <c r="AG20" s="17">
        <f t="shared" ca="1" si="12"/>
        <v>0</v>
      </c>
      <c r="AH20" s="17"/>
      <c r="AI20" s="20">
        <f t="shared" ca="1" si="13"/>
        <v>0</v>
      </c>
      <c r="AJ20" s="71" t="str">
        <f ca="1">IF(Calculations!AC20&gt;LastMaturity,"",IF(MONTH(Calculations!AC20)&gt;MONTH(FYE),YEAR(Calculations!AC20)+1,YEAR(Calculations!AC20)))</f>
        <v/>
      </c>
      <c r="AK20" s="5" t="str">
        <f t="shared" ca="1" si="1"/>
        <v/>
      </c>
    </row>
    <row r="21" spans="1:37" x14ac:dyDescent="0.25">
      <c r="D21" s="21">
        <f t="shared" si="2"/>
        <v>0</v>
      </c>
      <c r="E21" s="20" t="e">
        <f t="shared" ca="1" si="14"/>
        <v>#DIV/0!</v>
      </c>
      <c r="F21" s="20" t="e">
        <f t="shared" ca="1" si="3"/>
        <v>#DIV/0!</v>
      </c>
      <c r="G21" s="20" t="e">
        <f t="shared" ca="1" si="15"/>
        <v>#DIV/0!</v>
      </c>
      <c r="H21" s="20" t="e">
        <f t="shared" ca="1" si="16"/>
        <v>#DIV/0!</v>
      </c>
      <c r="I21" s="20" t="e">
        <f t="shared" ca="1" si="17"/>
        <v>#DIV/0!</v>
      </c>
      <c r="J21" s="20" t="e">
        <f t="shared" ca="1" si="4"/>
        <v>#DIV/0!</v>
      </c>
      <c r="K21" s="20" t="e">
        <f ca="1">H21*D21+K22</f>
        <v>#DIV/0!</v>
      </c>
      <c r="L21" s="20" t="e">
        <f t="shared" ca="1" si="6"/>
        <v>#DIV/0!</v>
      </c>
      <c r="M21" s="21">
        <f>D21</f>
        <v>0</v>
      </c>
      <c r="N21" s="20">
        <f ca="1">IF(OR(Calculations!$B11&gt;Calculations!S31,Calculations!S31&gt;Calculations!$B$12),0,($Q$42-O22)/(M21+1))</f>
        <v>0</v>
      </c>
      <c r="O21" s="20">
        <f t="shared" ca="1" si="8"/>
        <v>0</v>
      </c>
      <c r="P21" s="20">
        <f t="shared" ca="1" si="9"/>
        <v>0</v>
      </c>
      <c r="Q21" s="25">
        <v>2120153.174384648</v>
      </c>
      <c r="S21" s="4">
        <f t="shared" ca="1" si="18"/>
        <v>47939</v>
      </c>
      <c r="T21" s="20" t="e">
        <f ca="1">IF(Calculations!J16&gt;1/2,TRUNC(Calculations!F16)+1,TRUNC(Calculations!F16))</f>
        <v>#DIV/0!</v>
      </c>
      <c r="U21" s="21">
        <f>D16</f>
        <v>0</v>
      </c>
      <c r="V21" s="20" t="e">
        <f ca="1">ROUND((T21*U21/1+V22*2)/2,2)</f>
        <v>#DIV/0!</v>
      </c>
      <c r="W21" s="17" t="e">
        <f t="shared" ca="1" si="10"/>
        <v>#DIV/0!</v>
      </c>
      <c r="X21" s="17"/>
      <c r="Y21" s="20" t="e">
        <f t="shared" ca="1" si="11"/>
        <v>#DIV/0!</v>
      </c>
      <c r="Z21" s="71" t="str">
        <f ca="1">IF(Calculations!S21&gt;LastMaturity,"",IF(MONTH(Calculations!S21)&gt;MONTH(FYE), YEAR(Calculations!S21)+1,YEAR(Calculations!S21)))</f>
        <v/>
      </c>
      <c r="AA21" s="5" t="str">
        <f t="shared" ca="1" si="0"/>
        <v/>
      </c>
      <c r="AC21" s="4">
        <f t="shared" ca="1" si="19"/>
        <v>47939</v>
      </c>
      <c r="AD21" s="20">
        <f ca="1">IF('Level Principal'!A21&lt;&gt;"",LevelPrincipal,0)</f>
        <v>0</v>
      </c>
      <c r="AE21" s="21">
        <f>D16</f>
        <v>0</v>
      </c>
      <c r="AF21" s="20">
        <f ca="1">ROUND((AD21*AE21/1+AF22*2)/2,2)</f>
        <v>0</v>
      </c>
      <c r="AG21" s="17">
        <f t="shared" ca="1" si="12"/>
        <v>0</v>
      </c>
      <c r="AH21" s="17"/>
      <c r="AI21" s="20">
        <f t="shared" ca="1" si="13"/>
        <v>0</v>
      </c>
      <c r="AJ21" s="71" t="str">
        <f ca="1">IF(Calculations!AC21&gt;LastMaturity,"",IF(MONTH(Calculations!AC21)&gt;MONTH(FYE),YEAR(Calculations!AC21)+1,YEAR(Calculations!AC21)))</f>
        <v/>
      </c>
      <c r="AK21" s="5" t="str">
        <f t="shared" ca="1" si="1"/>
        <v/>
      </c>
    </row>
    <row r="22" spans="1:37" x14ac:dyDescent="0.25">
      <c r="A22" s="1" t="s">
        <v>41</v>
      </c>
      <c r="B22" s="54" t="e">
        <f ca="1">F42-H42</f>
        <v>#DIV/0!</v>
      </c>
      <c r="D22" s="21">
        <f t="shared" si="2"/>
        <v>0</v>
      </c>
      <c r="E22" s="20" t="e">
        <f t="shared" ca="1" si="14"/>
        <v>#DIV/0!</v>
      </c>
      <c r="F22" s="20" t="e">
        <f t="shared" ca="1" si="3"/>
        <v>#DIV/0!</v>
      </c>
      <c r="G22" s="20" t="e">
        <f t="shared" ca="1" si="15"/>
        <v>#DIV/0!</v>
      </c>
      <c r="H22" s="20" t="e">
        <f t="shared" ca="1" si="16"/>
        <v>#DIV/0!</v>
      </c>
      <c r="I22" s="20" t="e">
        <f t="shared" ca="1" si="17"/>
        <v>#DIV/0!</v>
      </c>
      <c r="J22" s="20" t="e">
        <f t="shared" ca="1" si="4"/>
        <v>#DIV/0!</v>
      </c>
      <c r="K22" s="20" t="e">
        <f ca="1">H22*D22+K23</f>
        <v>#DIV/0!</v>
      </c>
      <c r="L22" s="20" t="e">
        <f t="shared" ca="1" si="6"/>
        <v>#DIV/0!</v>
      </c>
      <c r="M22" s="21">
        <f>D22</f>
        <v>0</v>
      </c>
      <c r="N22" s="20">
        <f ca="1">IF(OR(Calculations!$B11&gt;Calculations!S33,Calculations!S33&gt;Calculations!$B$12),0,($Q$42-O23)/(M22+1))</f>
        <v>0</v>
      </c>
      <c r="O22" s="20">
        <f t="shared" ca="1" si="8"/>
        <v>0</v>
      </c>
      <c r="P22" s="20">
        <f t="shared" ca="1" si="9"/>
        <v>0</v>
      </c>
      <c r="Q22" s="25">
        <v>2183757.7696161876</v>
      </c>
      <c r="S22" s="4">
        <f t="shared" ca="1" si="18"/>
        <v>48122</v>
      </c>
      <c r="V22" s="20" t="e">
        <f ca="1">V23</f>
        <v>#DIV/0!</v>
      </c>
      <c r="W22" s="17" t="e">
        <f t="shared" ca="1" si="10"/>
        <v>#DIV/0!</v>
      </c>
      <c r="X22" s="17"/>
      <c r="Y22" s="20" t="e">
        <f t="shared" ca="1" si="11"/>
        <v>#DIV/0!</v>
      </c>
      <c r="Z22" s="71" t="str">
        <f ca="1">IF(Calculations!S22&gt;LastMaturity,"",IF(MONTH(Calculations!S22)&gt;MONTH(FYE), YEAR(Calculations!S22)+1,YEAR(Calculations!S22)))</f>
        <v/>
      </c>
      <c r="AA22" s="5" t="str">
        <f t="shared" ca="1" si="0"/>
        <v/>
      </c>
      <c r="AC22" s="4">
        <f t="shared" ca="1" si="19"/>
        <v>48122</v>
      </c>
      <c r="AD22" s="20"/>
      <c r="AF22" s="20">
        <f ca="1">AF23</f>
        <v>0</v>
      </c>
      <c r="AG22" s="17">
        <f t="shared" ca="1" si="12"/>
        <v>0</v>
      </c>
      <c r="AH22" s="17"/>
      <c r="AI22" s="20">
        <f t="shared" ca="1" si="13"/>
        <v>0</v>
      </c>
      <c r="AJ22" s="71" t="str">
        <f ca="1">IF(Calculations!AC22&gt;LastMaturity,"",IF(MONTH(Calculations!AC22)&gt;MONTH(FYE),YEAR(Calculations!AC22)+1,YEAR(Calculations!AC22)))</f>
        <v/>
      </c>
      <c r="AK22" s="5" t="str">
        <f t="shared" ca="1" si="1"/>
        <v/>
      </c>
    </row>
    <row r="23" spans="1:37" x14ac:dyDescent="0.25">
      <c r="D23" s="21">
        <f t="shared" si="2"/>
        <v>0</v>
      </c>
      <c r="E23" s="20" t="e">
        <f t="shared" ca="1" si="14"/>
        <v>#DIV/0!</v>
      </c>
      <c r="F23" s="20" t="e">
        <f t="shared" ca="1" si="3"/>
        <v>#DIV/0!</v>
      </c>
      <c r="G23" s="20" t="e">
        <f t="shared" ca="1" si="15"/>
        <v>#DIV/0!</v>
      </c>
      <c r="H23" s="20" t="e">
        <f t="shared" ca="1" si="16"/>
        <v>#DIV/0!</v>
      </c>
      <c r="I23" s="20" t="e">
        <f t="shared" ca="1" si="17"/>
        <v>#DIV/0!</v>
      </c>
      <c r="J23" s="20" t="e">
        <f t="shared" ca="1" si="4"/>
        <v>#DIV/0!</v>
      </c>
      <c r="K23" s="20" t="e">
        <f ca="1">H23*D23+K24</f>
        <v>#DIV/0!</v>
      </c>
      <c r="L23" s="20" t="e">
        <f t="shared" ca="1" si="6"/>
        <v>#DIV/0!</v>
      </c>
      <c r="M23" s="21">
        <f>D23</f>
        <v>0</v>
      </c>
      <c r="N23" s="20">
        <f ca="1">IF(OR(Calculations!$B$11&gt;Calculations!S35,Calculations!S35&gt;Calculations!$B$12),0,($Q$42-O24)/(M23+1))</f>
        <v>0</v>
      </c>
      <c r="O23" s="20">
        <f t="shared" ca="1" si="8"/>
        <v>0</v>
      </c>
      <c r="P23" s="20">
        <f t="shared" ca="1" si="9"/>
        <v>0</v>
      </c>
      <c r="Q23" s="25">
        <v>2251454.2604742893</v>
      </c>
      <c r="S23" s="4">
        <f t="shared" ca="1" si="18"/>
        <v>48305</v>
      </c>
      <c r="T23" s="20" t="e">
        <f ca="1">IF(Calculations!J17&gt;1/2,TRUNC(Calculations!F17)+1,TRUNC(Calculations!F17))</f>
        <v>#DIV/0!</v>
      </c>
      <c r="U23" s="21">
        <f>D17</f>
        <v>0</v>
      </c>
      <c r="V23" s="20" t="e">
        <f ca="1">ROUND((T23*U23/1+V24*2)/2,2)</f>
        <v>#DIV/0!</v>
      </c>
      <c r="W23" s="17" t="e">
        <f t="shared" ca="1" si="10"/>
        <v>#DIV/0!</v>
      </c>
      <c r="X23" s="17"/>
      <c r="Y23" s="20" t="e">
        <f t="shared" ca="1" si="11"/>
        <v>#DIV/0!</v>
      </c>
      <c r="Z23" s="71" t="str">
        <f ca="1">IF(Calculations!S23&gt;LastMaturity,"",IF(MONTH(Calculations!S23)&gt;MONTH(FYE), YEAR(Calculations!S23)+1,YEAR(Calculations!S23)))</f>
        <v/>
      </c>
      <c r="AA23" s="5" t="str">
        <f t="shared" ca="1" si="0"/>
        <v/>
      </c>
      <c r="AC23" s="4">
        <f t="shared" ca="1" si="19"/>
        <v>48305</v>
      </c>
      <c r="AD23" s="20">
        <f ca="1">IF('Level Principal'!A23&lt;&gt;"",LevelPrincipal,0)</f>
        <v>0</v>
      </c>
      <c r="AE23" s="21">
        <f>D17</f>
        <v>0</v>
      </c>
      <c r="AF23" s="20">
        <f ca="1">ROUND((AD23*AE23/1+AF24*2)/2,2)</f>
        <v>0</v>
      </c>
      <c r="AG23" s="17">
        <f t="shared" ca="1" si="12"/>
        <v>0</v>
      </c>
      <c r="AH23" s="17"/>
      <c r="AI23" s="20">
        <f t="shared" ca="1" si="13"/>
        <v>0</v>
      </c>
      <c r="AJ23" s="71" t="str">
        <f ca="1">IF(Calculations!AC23&gt;LastMaturity,"",IF(MONTH(Calculations!AC23)&gt;MONTH(FYE),YEAR(Calculations!AC23)+1,YEAR(Calculations!AC23)))</f>
        <v/>
      </c>
      <c r="AK23" s="5" t="str">
        <f t="shared" ca="1" si="1"/>
        <v/>
      </c>
    </row>
    <row r="24" spans="1:37" x14ac:dyDescent="0.25">
      <c r="D24" s="21">
        <f t="shared" si="2"/>
        <v>0</v>
      </c>
      <c r="E24" s="20" t="e">
        <f t="shared" ca="1" si="14"/>
        <v>#DIV/0!</v>
      </c>
      <c r="F24" s="20" t="e">
        <f t="shared" ca="1" si="3"/>
        <v>#DIV/0!</v>
      </c>
      <c r="G24" s="20" t="e">
        <f t="shared" ca="1" si="15"/>
        <v>#DIV/0!</v>
      </c>
      <c r="H24" s="20" t="e">
        <f t="shared" ca="1" si="16"/>
        <v>#DIV/0!</v>
      </c>
      <c r="I24" s="20" t="e">
        <f t="shared" ca="1" si="17"/>
        <v>#DIV/0!</v>
      </c>
      <c r="J24" s="20" t="e">
        <f t="shared" ca="1" si="4"/>
        <v>#DIV/0!</v>
      </c>
      <c r="K24" s="20" t="e">
        <f t="shared" ca="1" si="5"/>
        <v>#DIV/0!</v>
      </c>
      <c r="L24" s="20" t="e">
        <f t="shared" ca="1" si="6"/>
        <v>#DIV/0!</v>
      </c>
      <c r="M24" s="21">
        <f t="shared" si="7"/>
        <v>0</v>
      </c>
      <c r="N24" s="20">
        <f ca="1">IF(OR(Calculations!$B11&gt;Calculations!S37,Calculations!S37&gt;Calculations!$B$12),0,($Q$42-O25)/(M24+1))</f>
        <v>0</v>
      </c>
      <c r="O24" s="20">
        <f t="shared" ca="1" si="8"/>
        <v>0</v>
      </c>
      <c r="P24" s="20">
        <f t="shared" ca="1" si="9"/>
        <v>0</v>
      </c>
      <c r="Q24" s="25">
        <v>2323500.7968094666</v>
      </c>
      <c r="S24" s="4">
        <f t="shared" ca="1" si="18"/>
        <v>48488</v>
      </c>
      <c r="V24" s="20" t="e">
        <f ca="1">V25</f>
        <v>#DIV/0!</v>
      </c>
      <c r="W24" s="17" t="e">
        <f t="shared" ca="1" si="10"/>
        <v>#DIV/0!</v>
      </c>
      <c r="X24" s="17"/>
      <c r="Y24" s="20" t="e">
        <f t="shared" ca="1" si="11"/>
        <v>#DIV/0!</v>
      </c>
      <c r="Z24" s="71" t="str">
        <f ca="1">IF(Calculations!S24&gt;LastMaturity,"",IF(MONTH(Calculations!S24)&gt;MONTH(FYE), YEAR(Calculations!S24)+1,YEAR(Calculations!S24)))</f>
        <v/>
      </c>
      <c r="AA24" s="5" t="str">
        <f t="shared" ca="1" si="0"/>
        <v/>
      </c>
      <c r="AC24" s="4">
        <f t="shared" ca="1" si="19"/>
        <v>48488</v>
      </c>
      <c r="AD24" s="20"/>
      <c r="AF24" s="20">
        <f ca="1">AF25</f>
        <v>0</v>
      </c>
      <c r="AG24" s="17">
        <f t="shared" ca="1" si="12"/>
        <v>0</v>
      </c>
      <c r="AH24" s="17"/>
      <c r="AI24" s="20">
        <f t="shared" ca="1" si="13"/>
        <v>0</v>
      </c>
      <c r="AJ24" s="71" t="str">
        <f ca="1">IF(Calculations!AC24&gt;LastMaturity,"",IF(MONTH(Calculations!AC24)&gt;MONTH(FYE),YEAR(Calculations!AC24)+1,YEAR(Calculations!AC24)))</f>
        <v/>
      </c>
      <c r="AK24" s="5" t="str">
        <f t="shared" ca="1" si="1"/>
        <v/>
      </c>
    </row>
    <row r="25" spans="1:37" x14ac:dyDescent="0.25">
      <c r="B25" s="37"/>
      <c r="D25" s="21">
        <f t="shared" si="2"/>
        <v>0</v>
      </c>
      <c r="E25" s="20" t="e">
        <f t="shared" ca="1" si="14"/>
        <v>#DIV/0!</v>
      </c>
      <c r="F25" s="20" t="e">
        <f t="shared" ca="1" si="3"/>
        <v>#DIV/0!</v>
      </c>
      <c r="G25" s="20" t="e">
        <f t="shared" ca="1" si="15"/>
        <v>#DIV/0!</v>
      </c>
      <c r="H25" s="20" t="e">
        <f t="shared" ca="1" si="16"/>
        <v>#DIV/0!</v>
      </c>
      <c r="I25" s="20" t="e">
        <f t="shared" ca="1" si="17"/>
        <v>#DIV/0!</v>
      </c>
      <c r="J25" s="20" t="e">
        <f t="shared" ca="1" si="4"/>
        <v>#DIV/0!</v>
      </c>
      <c r="K25" s="20" t="e">
        <f t="shared" ca="1" si="5"/>
        <v>#DIV/0!</v>
      </c>
      <c r="L25" s="20" t="e">
        <f t="shared" ca="1" si="6"/>
        <v>#DIV/0!</v>
      </c>
      <c r="M25" s="21">
        <f t="shared" si="7"/>
        <v>0</v>
      </c>
      <c r="N25" s="20">
        <f ca="1">IF(OR(Calculations!$B11&gt;Calculations!S39,Calculations!S39&gt;Calculations!$B$12),0,($Q$42-O26)/(M25+1))</f>
        <v>0</v>
      </c>
      <c r="O25" s="20">
        <f t="shared" ca="1" si="8"/>
        <v>0</v>
      </c>
      <c r="P25" s="20">
        <f t="shared" ca="1" si="9"/>
        <v>0</v>
      </c>
      <c r="Q25" s="25">
        <v>2400176.323104179</v>
      </c>
      <c r="S25" s="4">
        <f t="shared" ca="1" si="18"/>
        <v>48670</v>
      </c>
      <c r="T25" s="20" t="e">
        <f ca="1">IF(Calculations!J18&gt;1/2,TRUNC(Calculations!F18)+1,TRUNC(Calculations!F18))</f>
        <v>#DIV/0!</v>
      </c>
      <c r="U25" s="21">
        <f>D18</f>
        <v>0</v>
      </c>
      <c r="V25" s="20" t="e">
        <f ca="1">ROUND((T25*U25/1+V26*2)/2,2)</f>
        <v>#DIV/0!</v>
      </c>
      <c r="W25" s="17" t="e">
        <f t="shared" ca="1" si="10"/>
        <v>#DIV/0!</v>
      </c>
      <c r="X25" s="17"/>
      <c r="Y25" s="20" t="e">
        <f t="shared" ca="1" si="11"/>
        <v>#DIV/0!</v>
      </c>
      <c r="Z25" s="71" t="str">
        <f ca="1">IF(Calculations!S25&gt;LastMaturity,"",IF(MONTH(Calculations!S25)&gt;MONTH(FYE), YEAR(Calculations!S25)+1,YEAR(Calculations!S25)))</f>
        <v/>
      </c>
      <c r="AA25" s="5" t="str">
        <f t="shared" ca="1" si="0"/>
        <v/>
      </c>
      <c r="AC25" s="4">
        <f t="shared" ca="1" si="19"/>
        <v>48670</v>
      </c>
      <c r="AD25" s="20">
        <f ca="1">IF('Level Principal'!A25&lt;&gt;"",LevelPrincipal,0)</f>
        <v>0</v>
      </c>
      <c r="AE25" s="21">
        <f>D18</f>
        <v>0</v>
      </c>
      <c r="AF25" s="20">
        <f ca="1">ROUND((AD25*AE25/1+AF26*2)/2,2)</f>
        <v>0</v>
      </c>
      <c r="AG25" s="17">
        <f t="shared" ca="1" si="12"/>
        <v>0</v>
      </c>
      <c r="AH25" s="17"/>
      <c r="AI25" s="20">
        <f t="shared" ca="1" si="13"/>
        <v>0</v>
      </c>
      <c r="AJ25" s="71" t="str">
        <f ca="1">IF(Calculations!AC25&gt;LastMaturity,"",IF(MONTH(Calculations!AC25)&gt;MONTH(FYE),YEAR(Calculations!AC25)+1,YEAR(Calculations!AC25)))</f>
        <v/>
      </c>
      <c r="AK25" s="5" t="str">
        <f t="shared" ca="1" si="1"/>
        <v/>
      </c>
    </row>
    <row r="26" spans="1:37" x14ac:dyDescent="0.25">
      <c r="D26" s="21">
        <f t="shared" si="2"/>
        <v>0</v>
      </c>
      <c r="E26" s="20" t="e">
        <f t="shared" ca="1" si="14"/>
        <v>#DIV/0!</v>
      </c>
      <c r="F26" s="20" t="e">
        <f t="shared" ca="1" si="3"/>
        <v>#DIV/0!</v>
      </c>
      <c r="G26" s="20" t="e">
        <f t="shared" ca="1" si="15"/>
        <v>#DIV/0!</v>
      </c>
      <c r="H26" s="20" t="e">
        <f t="shared" ca="1" si="16"/>
        <v>#DIV/0!</v>
      </c>
      <c r="I26" s="20" t="e">
        <f t="shared" ca="1" si="17"/>
        <v>#DIV/0!</v>
      </c>
      <c r="J26" s="20" t="e">
        <f t="shared" ca="1" si="4"/>
        <v>#DIV/0!</v>
      </c>
      <c r="K26" s="20" t="e">
        <f t="shared" ca="1" si="5"/>
        <v>#DIV/0!</v>
      </c>
      <c r="L26" s="20" t="e">
        <f t="shared" ca="1" si="6"/>
        <v>#DIV/0!</v>
      </c>
      <c r="M26" s="21">
        <f t="shared" si="7"/>
        <v>0</v>
      </c>
      <c r="N26" s="20">
        <f ca="1">IF(OR(Calculations!$B11&gt;Calculations!S41,Calculations!S41&gt;Calculations!$B$12),0,($Q$42-O27)/(M26+1))</f>
        <v>0</v>
      </c>
      <c r="O26" s="20">
        <f t="shared" ca="1" si="8"/>
        <v>0</v>
      </c>
      <c r="P26" s="20">
        <f t="shared" ca="1" si="9"/>
        <v>0</v>
      </c>
      <c r="Q26" s="25">
        <v>2481782.3180897213</v>
      </c>
      <c r="S26" s="4">
        <f t="shared" ca="1" si="18"/>
        <v>48853</v>
      </c>
      <c r="V26" s="20" t="e">
        <f ca="1">V27</f>
        <v>#DIV/0!</v>
      </c>
      <c r="W26" s="17" t="e">
        <f t="shared" ca="1" si="10"/>
        <v>#DIV/0!</v>
      </c>
      <c r="X26" s="17"/>
      <c r="Y26" s="20" t="e">
        <f t="shared" ca="1" si="11"/>
        <v>#DIV/0!</v>
      </c>
      <c r="Z26" s="71" t="str">
        <f ca="1">IF(Calculations!S26&gt;LastMaturity,"",IF(MONTH(Calculations!S26)&gt;MONTH(FYE), YEAR(Calculations!S26)+1,YEAR(Calculations!S26)))</f>
        <v/>
      </c>
      <c r="AA26" s="5" t="str">
        <f t="shared" ca="1" si="0"/>
        <v/>
      </c>
      <c r="AC26" s="4">
        <f t="shared" ca="1" si="19"/>
        <v>48853</v>
      </c>
      <c r="AD26" s="20"/>
      <c r="AF26" s="20">
        <f ca="1">AF27</f>
        <v>0</v>
      </c>
      <c r="AG26" s="17">
        <f t="shared" ca="1" si="12"/>
        <v>0</v>
      </c>
      <c r="AH26" s="17"/>
      <c r="AI26" s="20">
        <f t="shared" ca="1" si="13"/>
        <v>0</v>
      </c>
      <c r="AJ26" s="71" t="str">
        <f ca="1">IF(Calculations!AC26&gt;LastMaturity,"",IF(MONTH(Calculations!AC26)&gt;MONTH(FYE),YEAR(Calculations!AC26)+1,YEAR(Calculations!AC26)))</f>
        <v/>
      </c>
      <c r="AK26" s="5" t="str">
        <f t="shared" ca="1" si="1"/>
        <v/>
      </c>
    </row>
    <row r="27" spans="1:37" x14ac:dyDescent="0.25">
      <c r="D27" s="21">
        <f t="shared" si="2"/>
        <v>0</v>
      </c>
      <c r="E27" s="20" t="e">
        <f t="shared" ca="1" si="14"/>
        <v>#DIV/0!</v>
      </c>
      <c r="F27" s="20" t="e">
        <f t="shared" ca="1" si="3"/>
        <v>#DIV/0!</v>
      </c>
      <c r="G27" s="20" t="e">
        <f t="shared" ca="1" si="15"/>
        <v>#DIV/0!</v>
      </c>
      <c r="H27" s="20" t="e">
        <f t="shared" ca="1" si="16"/>
        <v>#DIV/0!</v>
      </c>
      <c r="I27" s="20" t="e">
        <f t="shared" ca="1" si="17"/>
        <v>#DIV/0!</v>
      </c>
      <c r="J27" s="20" t="e">
        <f t="shared" ca="1" si="4"/>
        <v>#DIV/0!</v>
      </c>
      <c r="K27" s="20" t="e">
        <f t="shared" ca="1" si="5"/>
        <v>#DIV/0!</v>
      </c>
      <c r="L27" s="20" t="e">
        <f t="shared" ca="1" si="6"/>
        <v>#DIV/0!</v>
      </c>
      <c r="M27" s="21">
        <f t="shared" si="7"/>
        <v>0</v>
      </c>
      <c r="N27" s="20">
        <f ca="1">IF(OR(Calculations!$B$11&gt;Calculations!S43,Calculations!S43&gt;Calculations!$B$12),0,($Q$42-O28)/(M27+1))</f>
        <v>0</v>
      </c>
      <c r="O27" s="20">
        <f t="shared" ca="1" si="8"/>
        <v>0</v>
      </c>
      <c r="P27" s="20">
        <f t="shared" ca="1" si="9"/>
        <v>0</v>
      </c>
      <c r="Q27" s="25">
        <v>2568644.6992228613</v>
      </c>
      <c r="S27" s="4">
        <f t="shared" ca="1" si="18"/>
        <v>49035</v>
      </c>
      <c r="T27" s="20" t="e">
        <f ca="1">IF(Calculations!J19&gt;1/2,TRUNC(Calculations!F19)+1,TRUNC(Calculations!F19))</f>
        <v>#DIV/0!</v>
      </c>
      <c r="U27" s="21">
        <f>D19</f>
        <v>0</v>
      </c>
      <c r="V27" s="20" t="e">
        <f ca="1">ROUND((T27*U27/1+V28*2)/2,2)</f>
        <v>#DIV/0!</v>
      </c>
      <c r="W27" s="17" t="e">
        <f t="shared" ca="1" si="10"/>
        <v>#DIV/0!</v>
      </c>
      <c r="X27" s="17"/>
      <c r="Y27" s="20" t="e">
        <f t="shared" ca="1" si="11"/>
        <v>#DIV/0!</v>
      </c>
      <c r="Z27" s="71" t="str">
        <f ca="1">IF(Calculations!S27&gt;LastMaturity,"",IF(MONTH(Calculations!S27)&gt;MONTH(FYE), YEAR(Calculations!S27)+1,YEAR(Calculations!S27)))</f>
        <v/>
      </c>
      <c r="AA27" s="5" t="str">
        <f t="shared" ca="1" si="0"/>
        <v/>
      </c>
      <c r="AC27" s="4">
        <f t="shared" ca="1" si="19"/>
        <v>49035</v>
      </c>
      <c r="AD27" s="20">
        <f ca="1">IF('Level Principal'!A27&lt;&gt;"",LevelPrincipal,0)</f>
        <v>0</v>
      </c>
      <c r="AE27" s="21">
        <f>D19</f>
        <v>0</v>
      </c>
      <c r="AF27" s="20">
        <f ca="1">ROUND((AD27*AE27/1+AF28*2)/2,2)</f>
        <v>0</v>
      </c>
      <c r="AG27" s="17">
        <f t="shared" ca="1" si="12"/>
        <v>0</v>
      </c>
      <c r="AH27" s="17"/>
      <c r="AI27" s="20">
        <f t="shared" ca="1" si="13"/>
        <v>0</v>
      </c>
      <c r="AJ27" s="71" t="str">
        <f ca="1">IF(Calculations!AC27&gt;LastMaturity,"",IF(MONTH(Calculations!AC27)&gt;MONTH(FYE),YEAR(Calculations!AC27)+1,YEAR(Calculations!AC27)))</f>
        <v/>
      </c>
      <c r="AK27" s="5" t="str">
        <f t="shared" ca="1" si="1"/>
        <v/>
      </c>
    </row>
    <row r="28" spans="1:37" x14ac:dyDescent="0.25">
      <c r="D28" s="21">
        <f t="shared" si="2"/>
        <v>0</v>
      </c>
      <c r="E28" s="20" t="e">
        <f t="shared" ca="1" si="14"/>
        <v>#DIV/0!</v>
      </c>
      <c r="F28" s="20" t="e">
        <f t="shared" ca="1" si="3"/>
        <v>#DIV/0!</v>
      </c>
      <c r="G28" s="20" t="e">
        <f t="shared" ca="1" si="15"/>
        <v>#DIV/0!</v>
      </c>
      <c r="H28" s="20" t="e">
        <f t="shared" ca="1" si="16"/>
        <v>#DIV/0!</v>
      </c>
      <c r="I28" s="20" t="e">
        <f t="shared" ca="1" si="17"/>
        <v>#DIV/0!</v>
      </c>
      <c r="J28" s="20" t="e">
        <f t="shared" ca="1" si="4"/>
        <v>#DIV/0!</v>
      </c>
      <c r="K28" s="20" t="e">
        <f t="shared" ca="1" si="5"/>
        <v>#DIV/0!</v>
      </c>
      <c r="L28" s="20" t="e">
        <f t="shared" ca="1" si="6"/>
        <v>#DIV/0!</v>
      </c>
      <c r="M28" s="21">
        <f t="shared" si="7"/>
        <v>0</v>
      </c>
      <c r="N28" s="20">
        <f ca="1">IF(OR(Calculations!$B11&gt;Calculations!S45,Calculations!S45&gt;Calculations!$B$12),0,($Q$42-O29)/(M28+1))</f>
        <v>0</v>
      </c>
      <c r="O28" s="20">
        <f t="shared" ca="1" si="8"/>
        <v>0</v>
      </c>
      <c r="P28" s="20">
        <f t="shared" ca="1" si="9"/>
        <v>0</v>
      </c>
      <c r="Q28" s="25">
        <v>2661115.9083948843</v>
      </c>
      <c r="S28" s="4">
        <f t="shared" ca="1" si="18"/>
        <v>49218</v>
      </c>
      <c r="V28" s="20" t="e">
        <f ca="1">V29</f>
        <v>#DIV/0!</v>
      </c>
      <c r="W28" s="17" t="e">
        <f t="shared" ca="1" si="10"/>
        <v>#DIV/0!</v>
      </c>
      <c r="X28" s="17"/>
      <c r="Y28" s="20" t="e">
        <f t="shared" ca="1" si="11"/>
        <v>#DIV/0!</v>
      </c>
      <c r="Z28" s="71" t="str">
        <f ca="1">IF(Calculations!S28&gt;LastMaturity,"",IF(MONTH(Calculations!S28)&gt;MONTH(FYE), YEAR(Calculations!S28)+1,YEAR(Calculations!S28)))</f>
        <v/>
      </c>
      <c r="AA28" s="5" t="str">
        <f t="shared" ca="1" si="0"/>
        <v/>
      </c>
      <c r="AC28" s="4">
        <f t="shared" ca="1" si="19"/>
        <v>49218</v>
      </c>
      <c r="AD28" s="20"/>
      <c r="AF28" s="20">
        <f ca="1">AF29</f>
        <v>0</v>
      </c>
      <c r="AG28" s="17">
        <f t="shared" ca="1" si="12"/>
        <v>0</v>
      </c>
      <c r="AH28" s="17"/>
      <c r="AI28" s="20">
        <f t="shared" ca="1" si="13"/>
        <v>0</v>
      </c>
      <c r="AJ28" s="71" t="str">
        <f ca="1">IF(Calculations!AC28&gt;LastMaturity,"",IF(MONTH(Calculations!AC28)&gt;MONTH(FYE),YEAR(Calculations!AC28)+1,YEAR(Calculations!AC28)))</f>
        <v/>
      </c>
      <c r="AK28" s="5" t="str">
        <f t="shared" ca="1" si="1"/>
        <v/>
      </c>
    </row>
    <row r="29" spans="1:37" x14ac:dyDescent="0.25">
      <c r="D29" s="21">
        <f t="shared" si="2"/>
        <v>0</v>
      </c>
      <c r="E29" s="20" t="e">
        <f t="shared" ca="1" si="14"/>
        <v>#DIV/0!</v>
      </c>
      <c r="F29" s="20" t="e">
        <f t="shared" ca="1" si="3"/>
        <v>#DIV/0!</v>
      </c>
      <c r="G29" s="20" t="e">
        <f t="shared" ca="1" si="15"/>
        <v>#DIV/0!</v>
      </c>
      <c r="H29" s="20" t="e">
        <f t="shared" ca="1" si="16"/>
        <v>#DIV/0!</v>
      </c>
      <c r="I29" s="20" t="e">
        <f t="shared" ca="1" si="17"/>
        <v>#DIV/0!</v>
      </c>
      <c r="J29" s="20" t="e">
        <f t="shared" ca="1" si="4"/>
        <v>#DIV/0!</v>
      </c>
      <c r="K29" s="20" t="e">
        <f t="shared" ca="1" si="5"/>
        <v>#DIV/0!</v>
      </c>
      <c r="L29" s="20" t="e">
        <f t="shared" ca="1" si="6"/>
        <v>#DIV/0!</v>
      </c>
      <c r="M29" s="21">
        <f t="shared" si="7"/>
        <v>0</v>
      </c>
      <c r="N29" s="20">
        <f ca="1">IF(OR(Calculations!$B11&gt;Calculations!S47,Calculations!S47&gt;Calculations!$B$12),0,($Q$42-O30)/(M29+1))</f>
        <v>0</v>
      </c>
      <c r="O29" s="20">
        <f t="shared" ca="1" si="8"/>
        <v>0</v>
      </c>
      <c r="P29" s="20">
        <f t="shared" ca="1" si="9"/>
        <v>0</v>
      </c>
      <c r="Q29" s="25">
        <v>2759577.197005495</v>
      </c>
      <c r="S29" s="4">
        <f t="shared" ca="1" si="18"/>
        <v>49400</v>
      </c>
      <c r="T29" s="20" t="e">
        <f ca="1">IF(Calculations!J20&gt;1/2,TRUNC(Calculations!F20)+1,TRUNC(Calculations!F20))</f>
        <v>#DIV/0!</v>
      </c>
      <c r="U29" s="21">
        <f>D20</f>
        <v>0</v>
      </c>
      <c r="V29" s="20" t="e">
        <f ca="1">ROUND((T29*U29/1+V30*2)/2,2)</f>
        <v>#DIV/0!</v>
      </c>
      <c r="W29" s="17" t="e">
        <f t="shared" ca="1" si="10"/>
        <v>#DIV/0!</v>
      </c>
      <c r="X29" s="17"/>
      <c r="Y29" s="20" t="e">
        <f t="shared" ca="1" si="11"/>
        <v>#DIV/0!</v>
      </c>
      <c r="Z29" s="71" t="str">
        <f ca="1">IF(Calculations!S29&gt;LastMaturity,"",IF(MONTH(Calculations!S29)&gt;MONTH(FYE), YEAR(Calculations!S29)+1,YEAR(Calculations!S29)))</f>
        <v/>
      </c>
      <c r="AA29" s="5" t="str">
        <f t="shared" ca="1" si="0"/>
        <v/>
      </c>
      <c r="AC29" s="4">
        <f t="shared" ca="1" si="19"/>
        <v>49400</v>
      </c>
      <c r="AD29" s="20">
        <f ca="1">IF('Level Principal'!A29&lt;&gt;"",LevelPrincipal,0)</f>
        <v>0</v>
      </c>
      <c r="AE29" s="21">
        <f>D20</f>
        <v>0</v>
      </c>
      <c r="AF29" s="20">
        <f ca="1">ROUND((AD29*AE29/1+AF30*2)/2,2)</f>
        <v>0</v>
      </c>
      <c r="AG29" s="17">
        <f t="shared" ca="1" si="12"/>
        <v>0</v>
      </c>
      <c r="AH29" s="17"/>
      <c r="AI29" s="20">
        <f t="shared" ca="1" si="13"/>
        <v>0</v>
      </c>
      <c r="AJ29" s="71" t="str">
        <f ca="1">IF(Calculations!AC29&gt;LastMaturity,"",IF(MONTH(Calculations!AC29)&gt;MONTH(FYE),YEAR(Calculations!AC29)+1,YEAR(Calculations!AC29)))</f>
        <v/>
      </c>
      <c r="AK29" s="5" t="str">
        <f t="shared" ca="1" si="1"/>
        <v/>
      </c>
    </row>
    <row r="30" spans="1:37" x14ac:dyDescent="0.25">
      <c r="D30" s="21">
        <f t="shared" si="2"/>
        <v>0</v>
      </c>
      <c r="E30" s="20" t="e">
        <f t="shared" ca="1" si="14"/>
        <v>#DIV/0!</v>
      </c>
      <c r="F30" s="20" t="e">
        <f t="shared" ca="1" si="3"/>
        <v>#DIV/0!</v>
      </c>
      <c r="G30" s="20" t="e">
        <f t="shared" ca="1" si="15"/>
        <v>#DIV/0!</v>
      </c>
      <c r="H30" s="20" t="e">
        <f t="shared" ca="1" si="16"/>
        <v>#DIV/0!</v>
      </c>
      <c r="I30" s="20" t="e">
        <f t="shared" ca="1" si="17"/>
        <v>#DIV/0!</v>
      </c>
      <c r="J30" s="20" t="e">
        <f t="shared" ca="1" si="4"/>
        <v>#DIV/0!</v>
      </c>
      <c r="K30" s="20" t="e">
        <f t="shared" ca="1" si="5"/>
        <v>#DIV/0!</v>
      </c>
      <c r="L30" s="20" t="e">
        <f t="shared" ca="1" si="6"/>
        <v>#DIV/0!</v>
      </c>
      <c r="M30" s="21">
        <f t="shared" si="7"/>
        <v>0</v>
      </c>
      <c r="N30" s="20">
        <f ca="1">IF(OR(Calculations!$B11&gt;Calculations!S49,Calculations!S49&gt;Calculations!$B$12),0,($Q$42-O31)/(M30+1))</f>
        <v>0</v>
      </c>
      <c r="O30" s="20">
        <f t="shared" ca="1" si="8"/>
        <v>0</v>
      </c>
      <c r="P30" s="20">
        <f t="shared" ca="1" si="9"/>
        <v>0</v>
      </c>
      <c r="Q30" s="25">
        <v>2864441.1304917042</v>
      </c>
      <c r="S30" s="4">
        <f t="shared" ca="1" si="18"/>
        <v>49583</v>
      </c>
      <c r="V30" s="20" t="e">
        <f ca="1">V31</f>
        <v>#DIV/0!</v>
      </c>
      <c r="W30" s="17" t="e">
        <f t="shared" ca="1" si="10"/>
        <v>#DIV/0!</v>
      </c>
      <c r="X30" s="17"/>
      <c r="Y30" s="20" t="e">
        <f t="shared" ca="1" si="11"/>
        <v>#DIV/0!</v>
      </c>
      <c r="Z30" s="71" t="str">
        <f ca="1">IF(Calculations!S30&gt;LastMaturity,"",IF(MONTH(Calculations!S30)&gt;MONTH(FYE), YEAR(Calculations!S30)+1,YEAR(Calculations!S30)))</f>
        <v/>
      </c>
      <c r="AA30" s="5" t="str">
        <f t="shared" ca="1" si="0"/>
        <v/>
      </c>
      <c r="AC30" s="4">
        <f t="shared" ca="1" si="19"/>
        <v>49583</v>
      </c>
      <c r="AD30" s="20"/>
      <c r="AF30" s="20">
        <f ca="1">AF31</f>
        <v>0</v>
      </c>
      <c r="AG30" s="17">
        <f t="shared" ca="1" si="12"/>
        <v>0</v>
      </c>
      <c r="AH30" s="17"/>
      <c r="AI30" s="20">
        <f t="shared" ca="1" si="13"/>
        <v>0</v>
      </c>
      <c r="AJ30" s="71" t="str">
        <f ca="1">IF(Calculations!AC30&gt;LastMaturity,"",IF(MONTH(Calculations!AC30)&gt;MONTH(FYE),YEAR(Calculations!AC30)+1,YEAR(Calculations!AC30)))</f>
        <v/>
      </c>
      <c r="AK30" s="5" t="str">
        <f t="shared" ca="1" si="1"/>
        <v/>
      </c>
    </row>
    <row r="31" spans="1:37" x14ac:dyDescent="0.25">
      <c r="D31" s="21">
        <f t="shared" si="2"/>
        <v>0</v>
      </c>
      <c r="E31" s="20" t="e">
        <f t="shared" ca="1" si="14"/>
        <v>#DIV/0!</v>
      </c>
      <c r="F31" s="20" t="e">
        <f t="shared" ca="1" si="3"/>
        <v>#DIV/0!</v>
      </c>
      <c r="G31" s="20" t="e">
        <f t="shared" ca="1" si="15"/>
        <v>#DIV/0!</v>
      </c>
      <c r="H31" s="20" t="e">
        <f t="shared" ca="1" si="16"/>
        <v>#DIV/0!</v>
      </c>
      <c r="I31" s="20" t="e">
        <f t="shared" ca="1" si="17"/>
        <v>#DIV/0!</v>
      </c>
      <c r="J31" s="20" t="e">
        <f t="shared" ca="1" si="4"/>
        <v>#DIV/0!</v>
      </c>
      <c r="K31" s="20" t="e">
        <f t="shared" ca="1" si="5"/>
        <v>#DIV/0!</v>
      </c>
      <c r="L31" s="20" t="e">
        <f t="shared" ca="1" si="6"/>
        <v>#DIV/0!</v>
      </c>
      <c r="M31" s="21">
        <f t="shared" si="7"/>
        <v>0</v>
      </c>
      <c r="N31" s="20">
        <f ca="1">IF(OR(Calculations!$B$11&gt;Calculations!S51,Calculations!S51&gt;Calculations!$B$12),0,($Q$42-O32)/(M31+1))</f>
        <v>0</v>
      </c>
      <c r="O31" s="20">
        <f t="shared" ca="1" si="8"/>
        <v>0</v>
      </c>
      <c r="P31" s="20">
        <f t="shared" ca="1" si="9"/>
        <v>0</v>
      </c>
      <c r="Q31" s="25">
        <v>2976154.3345808806</v>
      </c>
      <c r="S31" s="4">
        <f t="shared" ca="1" si="18"/>
        <v>49766</v>
      </c>
      <c r="T31" s="20" t="e">
        <f ca="1">IF(Calculations!J21&gt;1/2,TRUNC(Calculations!F21)+1,TRUNC(Calculations!F21))</f>
        <v>#DIV/0!</v>
      </c>
      <c r="U31" s="21">
        <f>D21</f>
        <v>0</v>
      </c>
      <c r="V31" s="20" t="e">
        <f ca="1">ROUND((T31*U31/1+V32*2)/2,2)</f>
        <v>#DIV/0!</v>
      </c>
      <c r="W31" s="17" t="e">
        <f t="shared" ca="1" si="10"/>
        <v>#DIV/0!</v>
      </c>
      <c r="X31" s="17"/>
      <c r="Y31" s="20" t="e">
        <f t="shared" ca="1" si="11"/>
        <v>#DIV/0!</v>
      </c>
      <c r="Z31" s="71" t="str">
        <f ca="1">IF(Calculations!S31&gt;LastMaturity,"",IF(MONTH(Calculations!S31)&gt;MONTH(FYE), YEAR(Calculations!S31)+1,YEAR(Calculations!S31)))</f>
        <v/>
      </c>
      <c r="AA31" s="5" t="str">
        <f t="shared" ca="1" si="0"/>
        <v/>
      </c>
      <c r="AC31" s="4">
        <f t="shared" ca="1" si="19"/>
        <v>49766</v>
      </c>
      <c r="AD31" s="20">
        <f ca="1">IF('Level Principal'!A31&lt;&gt;"",LevelPrincipal,0)</f>
        <v>0</v>
      </c>
      <c r="AE31" s="21">
        <f>D21</f>
        <v>0</v>
      </c>
      <c r="AF31" s="20">
        <f ca="1">ROUND((AD31*AE31/1+AF32*2)/2,2)</f>
        <v>0</v>
      </c>
      <c r="AG31" s="17">
        <f t="shared" ca="1" si="12"/>
        <v>0</v>
      </c>
      <c r="AH31" s="17"/>
      <c r="AI31" s="20">
        <f t="shared" ca="1" si="13"/>
        <v>0</v>
      </c>
      <c r="AJ31" s="71" t="str">
        <f ca="1">IF(Calculations!AC31&gt;LastMaturity,"",IF(MONTH(Calculations!AC31)&gt;MONTH(FYE),YEAR(Calculations!AC31)+1,YEAR(Calculations!AC31)))</f>
        <v/>
      </c>
      <c r="AK31" s="5" t="str">
        <f t="shared" ca="1" si="1"/>
        <v/>
      </c>
    </row>
    <row r="32" spans="1:37" x14ac:dyDescent="0.25">
      <c r="D32" s="21">
        <f t="shared" si="2"/>
        <v>0</v>
      </c>
      <c r="E32" s="20" t="e">
        <f t="shared" ca="1" si="14"/>
        <v>#DIV/0!</v>
      </c>
      <c r="F32" s="20" t="e">
        <f t="shared" ca="1" si="3"/>
        <v>#DIV/0!</v>
      </c>
      <c r="G32" s="20" t="e">
        <f t="shared" ca="1" si="15"/>
        <v>#DIV/0!</v>
      </c>
      <c r="H32" s="20" t="e">
        <f t="shared" ca="1" si="16"/>
        <v>#DIV/0!</v>
      </c>
      <c r="I32" s="20" t="e">
        <f t="shared" ca="1" si="17"/>
        <v>#DIV/0!</v>
      </c>
      <c r="J32" s="20" t="e">
        <f t="shared" ca="1" si="4"/>
        <v>#DIV/0!</v>
      </c>
      <c r="K32" s="20" t="e">
        <f t="shared" ca="1" si="5"/>
        <v>#DIV/0!</v>
      </c>
      <c r="L32" s="20" t="e">
        <f t="shared" ca="1" si="6"/>
        <v>#DIV/0!</v>
      </c>
      <c r="M32" s="21">
        <f t="shared" si="7"/>
        <v>0</v>
      </c>
      <c r="N32" s="20">
        <f ca="1">IF(OR(Calculations!$B11&gt;Calculations!S53,Calculations!S53&gt;Calculations!$B$12),0,($Q$42-O33)/(M32+1))</f>
        <v>0</v>
      </c>
      <c r="O32" s="20">
        <f t="shared" ca="1" si="8"/>
        <v>0</v>
      </c>
      <c r="P32" s="20">
        <f t="shared" ca="1" si="9"/>
        <v>0</v>
      </c>
      <c r="Q32" s="25">
        <v>3133890.5143136671</v>
      </c>
      <c r="S32" s="4">
        <f t="shared" ca="1" si="18"/>
        <v>49949</v>
      </c>
      <c r="V32" s="20" t="e">
        <f ca="1">V33</f>
        <v>#DIV/0!</v>
      </c>
      <c r="W32" s="17" t="e">
        <f t="shared" ca="1" si="10"/>
        <v>#DIV/0!</v>
      </c>
      <c r="X32" s="17"/>
      <c r="Y32" s="20" t="e">
        <f t="shared" ca="1" si="11"/>
        <v>#DIV/0!</v>
      </c>
      <c r="Z32" s="71" t="str">
        <f ca="1">IF(Calculations!S32&gt;LastMaturity,"",IF(MONTH(Calculations!S32)&gt;MONTH(FYE), YEAR(Calculations!S32)+1,YEAR(Calculations!S32)))</f>
        <v/>
      </c>
      <c r="AA32" s="5" t="str">
        <f t="shared" ca="1" si="0"/>
        <v/>
      </c>
      <c r="AC32" s="4">
        <f t="shared" ca="1" si="19"/>
        <v>49949</v>
      </c>
      <c r="AD32" s="20"/>
      <c r="AF32" s="20">
        <f ca="1">AF33</f>
        <v>0</v>
      </c>
      <c r="AG32" s="17">
        <f t="shared" ca="1" si="12"/>
        <v>0</v>
      </c>
      <c r="AH32" s="17"/>
      <c r="AI32" s="20">
        <f t="shared" ca="1" si="13"/>
        <v>0</v>
      </c>
      <c r="AJ32" s="71" t="str">
        <f ca="1">IF(Calculations!AC32&gt;LastMaturity,"",IF(MONTH(Calculations!AC32)&gt;MONTH(FYE),YEAR(Calculations!AC32)+1,YEAR(Calculations!AC32)))</f>
        <v/>
      </c>
      <c r="AK32" s="5" t="str">
        <f t="shared" ca="1" si="1"/>
        <v/>
      </c>
    </row>
    <row r="33" spans="1:37" x14ac:dyDescent="0.25">
      <c r="D33" s="21">
        <f t="shared" si="2"/>
        <v>0</v>
      </c>
      <c r="E33" s="20" t="e">
        <f t="shared" ca="1" si="14"/>
        <v>#DIV/0!</v>
      </c>
      <c r="F33" s="20" t="e">
        <f t="shared" ca="1" si="3"/>
        <v>#DIV/0!</v>
      </c>
      <c r="G33" s="20" t="e">
        <f t="shared" ca="1" si="15"/>
        <v>#DIV/0!</v>
      </c>
      <c r="H33" s="20" t="e">
        <f t="shared" ca="1" si="16"/>
        <v>#DIV/0!</v>
      </c>
      <c r="I33" s="20" t="e">
        <f t="shared" ca="1" si="17"/>
        <v>#DIV/0!</v>
      </c>
      <c r="J33" s="20" t="e">
        <f t="shared" ca="1" si="4"/>
        <v>#DIV/0!</v>
      </c>
      <c r="K33" s="20" t="e">
        <f t="shared" ca="1" si="5"/>
        <v>#DIV/0!</v>
      </c>
      <c r="L33" s="20" t="e">
        <f t="shared" ca="1" si="6"/>
        <v>#DIV/0!</v>
      </c>
      <c r="M33" s="21">
        <f t="shared" si="7"/>
        <v>0</v>
      </c>
      <c r="N33" s="20">
        <f ca="1">IF(OR(Calculations!$B11&gt;Calculations!S55,Calculations!S55&gt;Calculations!$B$12),0,($Q$42-O34)/(M33+1))</f>
        <v>0</v>
      </c>
      <c r="O33" s="20">
        <f t="shared" ca="1" si="8"/>
        <v>0</v>
      </c>
      <c r="P33" s="20">
        <f t="shared" ca="1" si="9"/>
        <v>0</v>
      </c>
      <c r="Q33" s="25">
        <v>3299986.7115722918</v>
      </c>
      <c r="S33" s="4">
        <f t="shared" ca="1" si="18"/>
        <v>50131</v>
      </c>
      <c r="T33" s="20" t="e">
        <f ca="1">IF(Calculations!J22&gt;1/2,TRUNC(Calculations!F22)+1,TRUNC(Calculations!F22))</f>
        <v>#DIV/0!</v>
      </c>
      <c r="U33" s="21">
        <f>D22</f>
        <v>0</v>
      </c>
      <c r="V33" s="20" t="e">
        <f ca="1">ROUND((T33*U33/1+V34*2)/2,2)</f>
        <v>#DIV/0!</v>
      </c>
      <c r="W33" s="17" t="e">
        <f t="shared" ca="1" si="10"/>
        <v>#DIV/0!</v>
      </c>
      <c r="X33" s="17"/>
      <c r="Y33" s="20" t="e">
        <f t="shared" ca="1" si="11"/>
        <v>#DIV/0!</v>
      </c>
      <c r="Z33" s="71" t="str">
        <f ca="1">IF(Calculations!S33&gt;LastMaturity,"",IF(MONTH(Calculations!S33)&gt;MONTH(FYE), YEAR(Calculations!S33)+1,YEAR(Calculations!S33)))</f>
        <v/>
      </c>
      <c r="AA33" s="5" t="str">
        <f t="shared" ca="1" si="0"/>
        <v/>
      </c>
      <c r="AC33" s="4">
        <f t="shared" ca="1" si="19"/>
        <v>50131</v>
      </c>
      <c r="AD33" s="20">
        <f ca="1">IF('Level Principal'!A33&lt;&gt;"",LevelPrincipal,0)</f>
        <v>0</v>
      </c>
      <c r="AE33" s="21">
        <f>D22</f>
        <v>0</v>
      </c>
      <c r="AF33" s="20">
        <f ca="1">ROUND((AD33*AE33/1+AF34*2)/2,2)</f>
        <v>0</v>
      </c>
      <c r="AG33" s="17">
        <f t="shared" ca="1" si="12"/>
        <v>0</v>
      </c>
      <c r="AH33" s="17"/>
      <c r="AI33" s="20">
        <f t="shared" ca="1" si="13"/>
        <v>0</v>
      </c>
      <c r="AJ33" s="71" t="str">
        <f ca="1">IF(Calculations!AC33&gt;LastMaturity,"",IF(MONTH(Calculations!AC33)&gt;MONTH(FYE),YEAR(Calculations!AC33)+1,YEAR(Calculations!AC33)))</f>
        <v/>
      </c>
      <c r="AK33" s="5" t="str">
        <f t="shared" ca="1" si="1"/>
        <v/>
      </c>
    </row>
    <row r="34" spans="1:37" x14ac:dyDescent="0.25">
      <c r="D34" s="21">
        <f t="shared" si="2"/>
        <v>0</v>
      </c>
      <c r="E34" s="20" t="e">
        <f t="shared" ca="1" si="14"/>
        <v>#DIV/0!</v>
      </c>
      <c r="F34" s="20" t="e">
        <f t="shared" ca="1" si="3"/>
        <v>#DIV/0!</v>
      </c>
      <c r="G34" s="20" t="e">
        <f t="shared" ca="1" si="15"/>
        <v>#DIV/0!</v>
      </c>
      <c r="H34" s="20" t="e">
        <f t="shared" ca="1" si="16"/>
        <v>#DIV/0!</v>
      </c>
      <c r="I34" s="20" t="e">
        <f t="shared" ca="1" si="17"/>
        <v>#DIV/0!</v>
      </c>
      <c r="J34" s="20" t="e">
        <f t="shared" ca="1" si="4"/>
        <v>#DIV/0!</v>
      </c>
      <c r="K34" s="20" t="e">
        <f t="shared" ca="1" si="5"/>
        <v>#DIV/0!</v>
      </c>
      <c r="L34" s="20" t="e">
        <f t="shared" ca="1" si="6"/>
        <v>#DIV/0!</v>
      </c>
      <c r="M34" s="21">
        <f t="shared" si="7"/>
        <v>0</v>
      </c>
      <c r="N34" s="20">
        <f ca="1">IF(OR(Calculations!$B11&gt;Calculations!S57,Calculations!S57&gt;Calculations!$B$12),0,($Q$42-O35)/(M34+1))</f>
        <v>0</v>
      </c>
      <c r="O34" s="20">
        <f t="shared" ca="1" si="8"/>
        <v>0</v>
      </c>
      <c r="P34" s="20">
        <f t="shared" ca="1" si="9"/>
        <v>0</v>
      </c>
      <c r="Q34" s="25">
        <v>3474886.0072856233</v>
      </c>
      <c r="S34" s="4">
        <f t="shared" ca="1" si="18"/>
        <v>50314</v>
      </c>
      <c r="V34" s="20" t="e">
        <f ca="1">V35</f>
        <v>#DIV/0!</v>
      </c>
      <c r="W34" s="17" t="e">
        <f t="shared" ca="1" si="10"/>
        <v>#DIV/0!</v>
      </c>
      <c r="X34" s="17"/>
      <c r="Y34" s="20" t="e">
        <f t="shared" ca="1" si="11"/>
        <v>#DIV/0!</v>
      </c>
      <c r="Z34" s="71" t="str">
        <f ca="1">IF(Calculations!S34&gt;LastMaturity,"",IF(MONTH(Calculations!S34)&gt;MONTH(FYE), YEAR(Calculations!S34)+1,YEAR(Calculations!S34)))</f>
        <v/>
      </c>
      <c r="AA34" s="5" t="str">
        <f t="shared" ca="1" si="0"/>
        <v/>
      </c>
      <c r="AC34" s="4">
        <f t="shared" ca="1" si="19"/>
        <v>50314</v>
      </c>
      <c r="AD34" s="20"/>
      <c r="AF34" s="20">
        <f ca="1">AF35</f>
        <v>0</v>
      </c>
      <c r="AG34" s="17">
        <f t="shared" ca="1" si="12"/>
        <v>0</v>
      </c>
      <c r="AH34" s="17"/>
      <c r="AI34" s="20">
        <f t="shared" ca="1" si="13"/>
        <v>0</v>
      </c>
      <c r="AJ34" s="71" t="str">
        <f ca="1">IF(Calculations!AC34&gt;LastMaturity,"",IF(MONTH(Calculations!AC34)&gt;MONTH(FYE),YEAR(Calculations!AC34)+1,YEAR(Calculations!AC34)))</f>
        <v/>
      </c>
      <c r="AK34" s="5" t="str">
        <f t="shared" ca="1" si="1"/>
        <v/>
      </c>
    </row>
    <row r="35" spans="1:37" ht="15.75" customHeight="1" x14ac:dyDescent="0.25">
      <c r="C35"/>
      <c r="D35" s="21">
        <f t="shared" si="2"/>
        <v>0</v>
      </c>
      <c r="E35" s="20" t="e">
        <f t="shared" ca="1" si="14"/>
        <v>#DIV/0!</v>
      </c>
      <c r="F35" s="20" t="e">
        <f t="shared" ca="1" si="3"/>
        <v>#DIV/0!</v>
      </c>
      <c r="G35" s="20" t="e">
        <f t="shared" ca="1" si="15"/>
        <v>#DIV/0!</v>
      </c>
      <c r="H35" s="20" t="e">
        <f t="shared" ca="1" si="16"/>
        <v>#DIV/0!</v>
      </c>
      <c r="I35" s="20" t="e">
        <f t="shared" ca="1" si="17"/>
        <v>#DIV/0!</v>
      </c>
      <c r="J35" s="20" t="e">
        <f t="shared" ca="1" si="4"/>
        <v>#DIV/0!</v>
      </c>
      <c r="K35" s="20" t="e">
        <f t="shared" ca="1" si="5"/>
        <v>#DIV/0!</v>
      </c>
      <c r="L35" s="20" t="e">
        <f t="shared" ca="1" si="6"/>
        <v>#DIV/0!</v>
      </c>
      <c r="M35" s="21">
        <f t="shared" si="7"/>
        <v>0</v>
      </c>
      <c r="N35" s="20">
        <f ca="1">IF(OR(Calculations!$B$11&gt;Calculations!S59,Calculations!S59&gt;Calculations!$B$12),0,($Q$42-O36)/(M35+1))</f>
        <v>0</v>
      </c>
      <c r="O35" s="20">
        <f t="shared" ca="1" si="8"/>
        <v>0</v>
      </c>
      <c r="P35" s="20">
        <f t="shared" ca="1" si="9"/>
        <v>0</v>
      </c>
      <c r="Q35" s="25">
        <v>3659054.9656717614</v>
      </c>
      <c r="S35" s="4">
        <f t="shared" ca="1" si="18"/>
        <v>50496</v>
      </c>
      <c r="T35" s="20" t="e">
        <f ca="1">IF(Calculations!J23&gt;1/2,TRUNC(Calculations!F23)+1,TRUNC(Calculations!F23))</f>
        <v>#DIV/0!</v>
      </c>
      <c r="U35" s="21">
        <f>D23</f>
        <v>0</v>
      </c>
      <c r="V35" s="20" t="e">
        <f ca="1">ROUND((T35*U35/1+V36*2)/2,2)</f>
        <v>#DIV/0!</v>
      </c>
      <c r="W35" s="17" t="e">
        <f t="shared" ca="1" si="10"/>
        <v>#DIV/0!</v>
      </c>
      <c r="X35" s="17"/>
      <c r="Y35" s="20" t="e">
        <f t="shared" ca="1" si="11"/>
        <v>#DIV/0!</v>
      </c>
      <c r="Z35" s="71" t="str">
        <f ca="1">IF(Calculations!S35&gt;LastMaturity,"",IF(MONTH(Calculations!S35)&gt;MONTH(FYE), YEAR(Calculations!S35)+1,YEAR(Calculations!S35)))</f>
        <v/>
      </c>
      <c r="AA35" s="5" t="str">
        <f t="shared" ca="1" si="0"/>
        <v/>
      </c>
      <c r="AC35" s="4">
        <f t="shared" ca="1" si="19"/>
        <v>50496</v>
      </c>
      <c r="AD35" s="20">
        <f ca="1">IF('Level Principal'!A35&lt;&gt;"",LevelPrincipal,0)</f>
        <v>0</v>
      </c>
      <c r="AE35" s="21">
        <f>D23</f>
        <v>0</v>
      </c>
      <c r="AF35" s="20">
        <f ca="1">ROUND((AD35*AE35/1+AF36*2)/2,2)</f>
        <v>0</v>
      </c>
      <c r="AG35" s="17">
        <f t="shared" ca="1" si="12"/>
        <v>0</v>
      </c>
      <c r="AH35" s="17"/>
      <c r="AI35" s="20">
        <f t="shared" ca="1" si="13"/>
        <v>0</v>
      </c>
      <c r="AJ35" s="71" t="str">
        <f ca="1">IF(Calculations!AC35&gt;LastMaturity,"",IF(MONTH(Calculations!AC35)&gt;MONTH(FYE),YEAR(Calculations!AC35)+1,YEAR(Calculations!AC35)))</f>
        <v/>
      </c>
      <c r="AK35" s="5" t="str">
        <f t="shared" ca="1" si="1"/>
        <v/>
      </c>
    </row>
    <row r="36" spans="1:37" x14ac:dyDescent="0.25">
      <c r="D36" s="21">
        <f t="shared" si="2"/>
        <v>0</v>
      </c>
      <c r="E36" s="20" t="e">
        <f t="shared" ca="1" si="14"/>
        <v>#DIV/0!</v>
      </c>
      <c r="F36" s="20" t="e">
        <f t="shared" ca="1" si="3"/>
        <v>#DIV/0!</v>
      </c>
      <c r="G36" s="20" t="e">
        <f t="shared" ca="1" si="15"/>
        <v>#DIV/0!</v>
      </c>
      <c r="H36" s="20" t="e">
        <f t="shared" ca="1" si="16"/>
        <v>#DIV/0!</v>
      </c>
      <c r="I36" s="20" t="e">
        <f t="shared" ca="1" si="17"/>
        <v>#DIV/0!</v>
      </c>
      <c r="J36" s="20" t="e">
        <f t="shared" ca="1" si="4"/>
        <v>#DIV/0!</v>
      </c>
      <c r="K36" s="20" t="e">
        <f t="shared" ca="1" si="5"/>
        <v>#DIV/0!</v>
      </c>
      <c r="L36" s="20" t="e">
        <f t="shared" ca="1" si="6"/>
        <v>#DIV/0!</v>
      </c>
      <c r="M36" s="21">
        <f t="shared" si="7"/>
        <v>0</v>
      </c>
      <c r="N36" s="20">
        <f ca="1">IF(OR(Calculations!$B11&gt;Calculations!S61,Calculations!S61&gt;Calculations!$B$12),0,($Q$42-O37)/(M36+1))</f>
        <v>0</v>
      </c>
      <c r="O36" s="20">
        <f t="shared" ca="1" si="8"/>
        <v>0</v>
      </c>
      <c r="P36" s="20">
        <f t="shared" ca="1" si="9"/>
        <v>0</v>
      </c>
      <c r="Q36" s="25">
        <v>3852984.8788523641</v>
      </c>
      <c r="S36" s="4">
        <f t="shared" ca="1" si="18"/>
        <v>50679</v>
      </c>
      <c r="V36" s="20" t="e">
        <f ca="1">V37</f>
        <v>#DIV/0!</v>
      </c>
      <c r="W36" s="17" t="e">
        <f t="shared" ca="1" si="10"/>
        <v>#DIV/0!</v>
      </c>
      <c r="X36" s="17"/>
      <c r="Y36" s="20" t="e">
        <f t="shared" ca="1" si="11"/>
        <v>#DIV/0!</v>
      </c>
      <c r="Z36" s="71" t="str">
        <f ca="1">IF(Calculations!S36&gt;LastMaturity,"",IF(MONTH(Calculations!S36)&gt;MONTH(FYE), YEAR(Calculations!S36)+1,YEAR(Calculations!S36)))</f>
        <v/>
      </c>
      <c r="AA36" s="5" t="str">
        <f t="shared" ca="1" si="0"/>
        <v/>
      </c>
      <c r="AC36" s="4">
        <f t="shared" ca="1" si="19"/>
        <v>50679</v>
      </c>
      <c r="AD36" s="20"/>
      <c r="AF36" s="20">
        <f ca="1">AF37</f>
        <v>0</v>
      </c>
      <c r="AG36" s="17">
        <f t="shared" ca="1" si="12"/>
        <v>0</v>
      </c>
      <c r="AH36" s="17"/>
      <c r="AI36" s="20">
        <f t="shared" ca="1" si="13"/>
        <v>0</v>
      </c>
      <c r="AJ36" s="71" t="str">
        <f ca="1">IF(Calculations!AC36&gt;LastMaturity,"",IF(MONTH(Calculations!AC36)&gt;MONTH(FYE),YEAR(Calculations!AC36)+1,YEAR(Calculations!AC36)))</f>
        <v/>
      </c>
      <c r="AK36" s="5" t="str">
        <f t="shared" ca="1" si="1"/>
        <v/>
      </c>
    </row>
    <row r="37" spans="1:37" x14ac:dyDescent="0.25">
      <c r="C37" s="38"/>
      <c r="D37" s="21">
        <f t="shared" si="2"/>
        <v>0</v>
      </c>
      <c r="E37" s="20" t="e">
        <f t="shared" ca="1" si="14"/>
        <v>#DIV/0!</v>
      </c>
      <c r="F37" s="20" t="e">
        <f t="shared" ca="1" si="3"/>
        <v>#DIV/0!</v>
      </c>
      <c r="G37" s="20" t="e">
        <f t="shared" ca="1" si="15"/>
        <v>#DIV/0!</v>
      </c>
      <c r="H37" s="20" t="e">
        <f t="shared" ca="1" si="16"/>
        <v>#DIV/0!</v>
      </c>
      <c r="I37" s="20" t="e">
        <f t="shared" ca="1" si="17"/>
        <v>#DIV/0!</v>
      </c>
      <c r="J37" s="20" t="e">
        <f t="shared" ca="1" si="4"/>
        <v>#DIV/0!</v>
      </c>
      <c r="K37" s="20" t="e">
        <f t="shared" ca="1" si="5"/>
        <v>#DIV/0!</v>
      </c>
      <c r="L37" s="20" t="e">
        <f t="shared" ca="1" si="6"/>
        <v>#DIV/0!</v>
      </c>
      <c r="M37" s="21">
        <f t="shared" si="7"/>
        <v>0</v>
      </c>
      <c r="N37" s="20">
        <f ca="1">IF(OR(Calculations!$B11&gt;Calculations!S63,Calculations!S63&gt;Calculations!$B$12),0,($Q$42-O38)/(M37+1))</f>
        <v>0</v>
      </c>
      <c r="O37" s="20">
        <f t="shared" ca="1" si="8"/>
        <v>0</v>
      </c>
      <c r="P37" s="20">
        <f t="shared" ca="1" si="9"/>
        <v>0</v>
      </c>
      <c r="Q37" s="25">
        <v>4059119.5698709651</v>
      </c>
      <c r="S37" s="4">
        <f t="shared" ca="1" si="18"/>
        <v>50861</v>
      </c>
      <c r="T37" s="20" t="e">
        <f ca="1">IF(Calculations!J24&gt;1/2,TRUNC(Calculations!F24)+1,TRUNC(Calculations!F24))</f>
        <v>#DIV/0!</v>
      </c>
      <c r="U37" s="21">
        <f>D24</f>
        <v>0</v>
      </c>
      <c r="V37" s="20" t="e">
        <f ca="1">ROUND((T37*U37/1+V38*2)/2,2)</f>
        <v>#DIV/0!</v>
      </c>
      <c r="W37" s="17" t="e">
        <f t="shared" ca="1" si="10"/>
        <v>#DIV/0!</v>
      </c>
      <c r="X37" s="17"/>
      <c r="Y37" s="20" t="e">
        <f t="shared" ca="1" si="11"/>
        <v>#DIV/0!</v>
      </c>
      <c r="Z37" s="71" t="str">
        <f ca="1">IF(Calculations!S37&gt;LastMaturity,"",IF(MONTH(Calculations!S37)&gt;MONTH(FYE), YEAR(Calculations!S37)+1,YEAR(Calculations!S37)))</f>
        <v/>
      </c>
      <c r="AA37" s="5" t="str">
        <f t="shared" ca="1" si="0"/>
        <v/>
      </c>
      <c r="AC37" s="4">
        <f t="shared" ca="1" si="19"/>
        <v>50861</v>
      </c>
      <c r="AD37" s="20">
        <f ca="1">IF('Level Principal'!A37&lt;&gt;"",LevelPrincipal,0)</f>
        <v>0</v>
      </c>
      <c r="AE37" s="21">
        <f>D24</f>
        <v>0</v>
      </c>
      <c r="AF37" s="20">
        <f ca="1">ROUND((AD37*AE37/1+AF38*2)/2,2)</f>
        <v>0</v>
      </c>
      <c r="AG37" s="17">
        <f t="shared" ca="1" si="12"/>
        <v>0</v>
      </c>
      <c r="AH37" s="17"/>
      <c r="AI37" s="20">
        <f t="shared" ca="1" si="13"/>
        <v>0</v>
      </c>
      <c r="AJ37" s="71" t="str">
        <f ca="1">IF(Calculations!AC37&gt;LastMaturity,"",IF(MONTH(Calculations!AC37)&gt;MONTH(FYE),YEAR(Calculations!AC37)+1,YEAR(Calculations!AC37)))</f>
        <v/>
      </c>
      <c r="AK37" s="5" t="str">
        <f t="shared" ca="1" si="1"/>
        <v/>
      </c>
    </row>
    <row r="38" spans="1:37" x14ac:dyDescent="0.25">
      <c r="C38" s="38"/>
      <c r="D38" s="21">
        <f t="shared" si="2"/>
        <v>0</v>
      </c>
      <c r="E38" s="20" t="e">
        <f t="shared" ca="1" si="14"/>
        <v>#DIV/0!</v>
      </c>
      <c r="F38" s="20" t="e">
        <f t="shared" ca="1" si="3"/>
        <v>#DIV/0!</v>
      </c>
      <c r="G38" s="20" t="e">
        <f t="shared" ca="1" si="15"/>
        <v>#DIV/0!</v>
      </c>
      <c r="H38" s="20" t="e">
        <f t="shared" ca="1" si="16"/>
        <v>#DIV/0!</v>
      </c>
      <c r="I38" s="20" t="e">
        <f t="shared" ca="1" si="17"/>
        <v>#DIV/0!</v>
      </c>
      <c r="J38" s="20" t="e">
        <f t="shared" ca="1" si="4"/>
        <v>#DIV/0!</v>
      </c>
      <c r="K38" s="20" t="e">
        <f t="shared" ca="1" si="5"/>
        <v>#DIV/0!</v>
      </c>
      <c r="L38" s="20" t="e">
        <f t="shared" ca="1" si="6"/>
        <v>#DIV/0!</v>
      </c>
      <c r="M38" s="21">
        <f t="shared" si="7"/>
        <v>0</v>
      </c>
      <c r="N38" s="20">
        <f ca="1">IF(OR(Calculations!$B11&gt;Calculations!S65,Calculations!S65&gt;Calculations!$B$12),0,($Q$42-O39)/(M38+1))</f>
        <v>0</v>
      </c>
      <c r="O38" s="20">
        <f t="shared" ca="1" si="8"/>
        <v>0</v>
      </c>
      <c r="P38" s="20">
        <f t="shared" ca="1" si="9"/>
        <v>0</v>
      </c>
      <c r="Q38" s="25">
        <v>4276282.4668590613</v>
      </c>
      <c r="S38" s="4">
        <f t="shared" ca="1" si="18"/>
        <v>51044</v>
      </c>
      <c r="V38" s="20" t="e">
        <f ca="1">V39</f>
        <v>#DIV/0!</v>
      </c>
      <c r="W38" s="17" t="e">
        <f t="shared" ca="1" si="10"/>
        <v>#DIV/0!</v>
      </c>
      <c r="X38" s="17"/>
      <c r="Y38" s="20" t="e">
        <f t="shared" ca="1" si="11"/>
        <v>#DIV/0!</v>
      </c>
      <c r="Z38" s="71" t="str">
        <f ca="1">IF(Calculations!S38&gt;LastMaturity,"",IF(MONTH(Calculations!S38)&gt;MONTH(FYE), YEAR(Calculations!S38)+1,YEAR(Calculations!S38)))</f>
        <v/>
      </c>
      <c r="AA38" s="5" t="str">
        <f t="shared" ca="1" si="0"/>
        <v/>
      </c>
      <c r="AC38" s="4">
        <f t="shared" ca="1" si="19"/>
        <v>51044</v>
      </c>
      <c r="AD38" s="20"/>
      <c r="AF38" s="20">
        <f ca="1">AF39</f>
        <v>0</v>
      </c>
      <c r="AG38" s="17">
        <f t="shared" ca="1" si="12"/>
        <v>0</v>
      </c>
      <c r="AH38" s="17"/>
      <c r="AI38" s="20">
        <f t="shared" ca="1" si="13"/>
        <v>0</v>
      </c>
      <c r="AJ38" s="71" t="str">
        <f ca="1">IF(Calculations!AC38&gt;LastMaturity,"",IF(MONTH(Calculations!AC38)&gt;MONTH(FYE),YEAR(Calculations!AC38)+1,YEAR(Calculations!AC38)))</f>
        <v/>
      </c>
      <c r="AK38" s="5" t="str">
        <f t="shared" ca="1" si="1"/>
        <v/>
      </c>
    </row>
    <row r="39" spans="1:37" x14ac:dyDescent="0.25">
      <c r="C39" s="38"/>
      <c r="D39" s="21">
        <f t="shared" si="2"/>
        <v>0</v>
      </c>
      <c r="E39" s="20" t="e">
        <f t="shared" ca="1" si="14"/>
        <v>#DIV/0!</v>
      </c>
      <c r="F39" s="20" t="e">
        <f t="shared" ca="1" si="3"/>
        <v>#DIV/0!</v>
      </c>
      <c r="G39" s="20" t="e">
        <f t="shared" ca="1" si="15"/>
        <v>#DIV/0!</v>
      </c>
      <c r="H39" s="20" t="e">
        <f t="shared" ca="1" si="16"/>
        <v>#DIV/0!</v>
      </c>
      <c r="I39" s="20" t="e">
        <f t="shared" ca="1" si="17"/>
        <v>#DIV/0!</v>
      </c>
      <c r="J39" s="20" t="e">
        <f t="shared" ca="1" si="4"/>
        <v>#DIV/0!</v>
      </c>
      <c r="K39" s="20" t="e">
        <f t="shared" ca="1" si="5"/>
        <v>#DIV/0!</v>
      </c>
      <c r="L39" s="20" t="e">
        <f t="shared" ca="1" si="6"/>
        <v>#DIV/0!</v>
      </c>
      <c r="M39" s="21">
        <f t="shared" si="7"/>
        <v>0</v>
      </c>
      <c r="N39" s="20">
        <f ca="1">IF(OR(Calculations!$B$11&gt;Calculations!S67,Calculations!S67&gt;Calculations!$B$12),0,($Q$42-O40)/(M39+1))</f>
        <v>0</v>
      </c>
      <c r="O39" s="20">
        <f t="shared" ca="1" si="8"/>
        <v>0</v>
      </c>
      <c r="P39" s="20">
        <f t="shared" ca="1" si="9"/>
        <v>0</v>
      </c>
      <c r="Q39" s="25">
        <v>4505063.5788360219</v>
      </c>
      <c r="S39" s="4">
        <f t="shared" ca="1" si="18"/>
        <v>51227</v>
      </c>
      <c r="T39" s="20" t="e">
        <f ca="1">IF(Calculations!J25&gt;1/2,TRUNC(Calculations!F25)+1,TRUNC(Calculations!F25))</f>
        <v>#DIV/0!</v>
      </c>
      <c r="U39" s="21">
        <f>D25</f>
        <v>0</v>
      </c>
      <c r="V39" s="20" t="e">
        <f ca="1">ROUND((T39*U39/1+V40*2)/2,2)</f>
        <v>#DIV/0!</v>
      </c>
      <c r="W39" s="17" t="e">
        <f t="shared" ca="1" si="10"/>
        <v>#DIV/0!</v>
      </c>
      <c r="X39" s="17"/>
      <c r="Y39" s="20" t="e">
        <f t="shared" ca="1" si="11"/>
        <v>#DIV/0!</v>
      </c>
      <c r="Z39" s="71" t="str">
        <f ca="1">IF(Calculations!S39&gt;LastMaturity,"",IF(MONTH(Calculations!S39)&gt;MONTH(FYE), YEAR(Calculations!S39)+1,YEAR(Calculations!S39)))</f>
        <v/>
      </c>
      <c r="AA39" s="5" t="str">
        <f t="shared" ca="1" si="0"/>
        <v/>
      </c>
      <c r="AC39" s="4">
        <f t="shared" ca="1" si="19"/>
        <v>51227</v>
      </c>
      <c r="AD39" s="20">
        <f ca="1">IF('Level Principal'!A39&lt;&gt;"",LevelPrincipal,0)</f>
        <v>0</v>
      </c>
      <c r="AE39" s="21">
        <f>D25</f>
        <v>0</v>
      </c>
      <c r="AF39" s="20">
        <f ca="1">ROUND((AD39*AE39/1+AF40*2)/2,2)</f>
        <v>0</v>
      </c>
      <c r="AG39" s="17">
        <f t="shared" ca="1" si="12"/>
        <v>0</v>
      </c>
      <c r="AH39" s="17"/>
      <c r="AI39" s="20">
        <f t="shared" ca="1" si="13"/>
        <v>0</v>
      </c>
      <c r="AJ39" s="71" t="str">
        <f ca="1">IF(Calculations!AC39&gt;LastMaturity,"",IF(MONTH(Calculations!AC39)&gt;MONTH(FYE),YEAR(Calculations!AC39)+1,YEAR(Calculations!AC39)))</f>
        <v/>
      </c>
      <c r="AK39" s="5" t="str">
        <f t="shared" ca="1" si="1"/>
        <v/>
      </c>
    </row>
    <row r="40" spans="1:37" x14ac:dyDescent="0.25">
      <c r="C40" s="38"/>
      <c r="D40" s="21">
        <f t="shared" si="2"/>
        <v>0</v>
      </c>
      <c r="E40" s="20" t="e">
        <f t="shared" ca="1" si="14"/>
        <v>#DIV/0!</v>
      </c>
      <c r="F40" s="20" t="e">
        <f t="shared" ca="1" si="3"/>
        <v>#DIV/0!</v>
      </c>
      <c r="G40" s="20" t="e">
        <f t="shared" ca="1" si="15"/>
        <v>#DIV/0!</v>
      </c>
      <c r="H40" s="20" t="e">
        <f t="shared" ca="1" si="16"/>
        <v>#DIV/0!</v>
      </c>
      <c r="I40" s="20" t="e">
        <f t="shared" ca="1" si="17"/>
        <v>#DIV/0!</v>
      </c>
      <c r="J40" s="20" t="e">
        <f t="shared" ca="1" si="4"/>
        <v>#DIV/0!</v>
      </c>
      <c r="K40" s="20" t="e">
        <f t="shared" ca="1" si="5"/>
        <v>#DIV/0!</v>
      </c>
      <c r="L40" s="20" t="e">
        <f t="shared" ca="1" si="6"/>
        <v>#DIV/0!</v>
      </c>
      <c r="M40" s="21">
        <f t="shared" si="7"/>
        <v>0</v>
      </c>
      <c r="N40" s="20">
        <f ca="1">IF(OR(Calculations!$B71&gt;Calculations!S69,Calculations!S69&gt;Calculations!$B$12),0,($Q$42-O41)/(M40+1))</f>
        <v>0</v>
      </c>
      <c r="O40" s="20">
        <f t="shared" ca="1" si="8"/>
        <v>0</v>
      </c>
      <c r="P40" s="20">
        <f t="shared" ca="1" si="9"/>
        <v>0</v>
      </c>
      <c r="Q40" s="25">
        <v>4746084.4803037485</v>
      </c>
      <c r="S40" s="4">
        <f t="shared" ca="1" si="18"/>
        <v>51410</v>
      </c>
      <c r="V40" s="20" t="e">
        <f ca="1">V41</f>
        <v>#DIV/0!</v>
      </c>
      <c r="W40" s="17" t="e">
        <f t="shared" ca="1" si="10"/>
        <v>#DIV/0!</v>
      </c>
      <c r="X40" s="17"/>
      <c r="Y40" s="20" t="e">
        <f t="shared" ca="1" si="11"/>
        <v>#DIV/0!</v>
      </c>
      <c r="Z40" s="71" t="str">
        <f ca="1">IF(Calculations!S40&gt;LastMaturity,"",IF(MONTH(Calculations!S40)&gt;MONTH(FYE), YEAR(Calculations!S40)+1,YEAR(Calculations!S40)))</f>
        <v/>
      </c>
      <c r="AA40" s="5" t="str">
        <f t="shared" ca="1" si="0"/>
        <v/>
      </c>
      <c r="AC40" s="4">
        <f t="shared" ca="1" si="19"/>
        <v>51410</v>
      </c>
      <c r="AD40" s="20"/>
      <c r="AF40" s="20">
        <f ca="1">AF41</f>
        <v>0</v>
      </c>
      <c r="AG40" s="17">
        <f t="shared" ca="1" si="12"/>
        <v>0</v>
      </c>
      <c r="AH40" s="17"/>
      <c r="AI40" s="20">
        <f t="shared" ca="1" si="13"/>
        <v>0</v>
      </c>
      <c r="AJ40" s="71" t="str">
        <f ca="1">IF(Calculations!AC40&gt;LastMaturity,"",IF(MONTH(Calculations!AC40)&gt;MONTH(FYE),YEAR(Calculations!AC40)+1,YEAR(Calculations!AC40)))</f>
        <v/>
      </c>
      <c r="AK40" s="5" t="str">
        <f t="shared" ca="1" si="1"/>
        <v/>
      </c>
    </row>
    <row r="41" spans="1:37" x14ac:dyDescent="0.25">
      <c r="B41" s="21"/>
      <c r="D41" s="21"/>
      <c r="E41" s="20"/>
      <c r="F41" s="20"/>
      <c r="G41" s="20"/>
      <c r="H41" s="20"/>
      <c r="I41" s="20"/>
      <c r="J41" s="20"/>
      <c r="K41" s="20"/>
      <c r="L41" s="20"/>
      <c r="M41" s="21"/>
      <c r="N41" s="20"/>
      <c r="O41" s="20"/>
      <c r="P41" s="20"/>
      <c r="S41" s="4">
        <f t="shared" ca="1" si="18"/>
        <v>51592</v>
      </c>
      <c r="T41" s="20" t="e">
        <f ca="1">IF(Calculations!J26&gt;1/2,TRUNC(Calculations!F26)+1,TRUNC(Calculations!F26))</f>
        <v>#DIV/0!</v>
      </c>
      <c r="U41" s="21">
        <f>D26</f>
        <v>0</v>
      </c>
      <c r="V41" s="20" t="e">
        <f ca="1">ROUND((T41*U41/1+V42*2)/2,2)</f>
        <v>#DIV/0!</v>
      </c>
      <c r="W41" s="17" t="e">
        <f t="shared" ca="1" si="10"/>
        <v>#DIV/0!</v>
      </c>
      <c r="X41" s="17"/>
      <c r="Y41" s="20" t="e">
        <f t="shared" ca="1" si="11"/>
        <v>#DIV/0!</v>
      </c>
      <c r="Z41" s="71" t="str">
        <f ca="1">IF(Calculations!S41&gt;LastMaturity,"",IF(MONTH(Calculations!S41)&gt;MONTH(FYE), YEAR(Calculations!S41)+1,YEAR(Calculations!S41)))</f>
        <v/>
      </c>
      <c r="AA41" s="5" t="str">
        <f t="shared" ca="1" si="0"/>
        <v/>
      </c>
      <c r="AC41" s="4">
        <f t="shared" ca="1" si="19"/>
        <v>51592</v>
      </c>
      <c r="AD41" s="20">
        <f ca="1">IF('Level Principal'!A41&lt;&gt;"",LevelPrincipal,0)</f>
        <v>0</v>
      </c>
      <c r="AE41" s="21">
        <f>D26</f>
        <v>0</v>
      </c>
      <c r="AF41" s="20">
        <f ca="1">ROUND((AD41*AE41/1+AF42*2)/2,2)</f>
        <v>0</v>
      </c>
      <c r="AG41" s="17">
        <f t="shared" ca="1" si="12"/>
        <v>0</v>
      </c>
      <c r="AH41" s="17"/>
      <c r="AI41" s="20">
        <f t="shared" ca="1" si="13"/>
        <v>0</v>
      </c>
      <c r="AJ41" s="71" t="str">
        <f ca="1">IF(Calculations!AC41&gt;LastMaturity,"",IF(MONTH(Calculations!AC41)&gt;MONTH(FYE),YEAR(Calculations!AC41)+1,YEAR(Calculations!AC41)))</f>
        <v/>
      </c>
      <c r="AK41" s="5" t="str">
        <f t="shared" ca="1" si="1"/>
        <v/>
      </c>
    </row>
    <row r="42" spans="1:37" x14ac:dyDescent="0.25">
      <c r="A42" s="1" t="s">
        <v>18</v>
      </c>
      <c r="B42" s="39" t="e">
        <f>ROUND(LoanAmount/NoYears,2)</f>
        <v>#DIV/0!</v>
      </c>
      <c r="F42" s="20" t="e">
        <f ca="1">SUM(F11:F41)</f>
        <v>#DIV/0!</v>
      </c>
      <c r="G42" s="20" t="e">
        <f ca="1">SUM(G11:G41)</f>
        <v>#DIV/0!</v>
      </c>
      <c r="H42" s="20" t="e">
        <f ca="1">SUM(H11:H41)</f>
        <v>#DIV/0!</v>
      </c>
      <c r="K42" s="20" t="e">
        <f ca="1">SUM(K11:K41)</f>
        <v>#DIV/0!</v>
      </c>
      <c r="L42" s="20" t="e">
        <f ca="1">SUM(L11:L41)</f>
        <v>#DIV/0!</v>
      </c>
      <c r="N42" s="20">
        <f ca="1">SUM(N11:N41)</f>
        <v>0</v>
      </c>
      <c r="O42" s="20">
        <f ca="1">SUM(O11:O41)</f>
        <v>0</v>
      </c>
      <c r="P42" s="20">
        <f ca="1">SUM(P11:P41)</f>
        <v>0</v>
      </c>
      <c r="Q42" s="20">
        <v>5000000</v>
      </c>
      <c r="S42" s="4">
        <f t="shared" ca="1" si="18"/>
        <v>51775</v>
      </c>
      <c r="V42" s="20" t="e">
        <f ca="1">V43</f>
        <v>#DIV/0!</v>
      </c>
      <c r="W42" s="17" t="e">
        <f t="shared" ca="1" si="10"/>
        <v>#DIV/0!</v>
      </c>
      <c r="X42" s="17"/>
      <c r="Y42" s="20" t="e">
        <f t="shared" ca="1" si="11"/>
        <v>#DIV/0!</v>
      </c>
      <c r="Z42" s="71" t="str">
        <f ca="1">IF(Calculations!S42&gt;LastMaturity,"",IF(MONTH(Calculations!S42)&gt;MONTH(FYE), YEAR(Calculations!S42)+1,YEAR(Calculations!S42)))</f>
        <v/>
      </c>
      <c r="AA42" s="5" t="str">
        <f t="shared" ref="AA42:AA69" ca="1" si="20">IF(Z42=Z43,"",SUMIF($Z$10:$Z$69,Z42,$Y$10:$Y$69))</f>
        <v/>
      </c>
      <c r="AC42" s="4">
        <f t="shared" ca="1" si="19"/>
        <v>51775</v>
      </c>
      <c r="AD42" s="20"/>
      <c r="AF42" s="20">
        <f ca="1">AF43</f>
        <v>0</v>
      </c>
      <c r="AG42" s="17">
        <f t="shared" ca="1" si="12"/>
        <v>0</v>
      </c>
      <c r="AH42" s="17"/>
      <c r="AI42" s="20">
        <f t="shared" ca="1" si="13"/>
        <v>0</v>
      </c>
      <c r="AJ42" s="71" t="str">
        <f ca="1">IF(Calculations!AC42&gt;LastMaturity,"",IF(MONTH(Calculations!AC42)&gt;MONTH(FYE),YEAR(Calculations!AC42)+1,YEAR(Calculations!AC42)))</f>
        <v/>
      </c>
      <c r="AK42" s="5" t="str">
        <f t="shared" ref="AK42:AK69" ca="1" si="21">IF(AJ42=AJ43,"",SUMIF($AJ$10:$AJ$69,AJ42,$AI$10:$AI$69))</f>
        <v/>
      </c>
    </row>
    <row r="43" spans="1:37" x14ac:dyDescent="0.25">
      <c r="A43" s="1" t="s">
        <v>19</v>
      </c>
      <c r="B43" s="40" t="e">
        <f>LoanAmount-PRODUCT(FIXED(LevelPrincipal,2,TRUE),NoYears)</f>
        <v>#DIV/0!</v>
      </c>
      <c r="C43" s="39"/>
      <c r="F43" s="51" t="s">
        <v>43</v>
      </c>
      <c r="G43" s="73" t="e">
        <f ca="1">F42-G42</f>
        <v>#DIV/0!</v>
      </c>
      <c r="H43" s="20"/>
      <c r="I43" s="37"/>
      <c r="S43" s="4">
        <f t="shared" ca="1" si="18"/>
        <v>51957</v>
      </c>
      <c r="T43" s="20" t="e">
        <f ca="1">IF(Calculations!J27&gt;1/2,TRUNC(Calculations!F27)+1,TRUNC(Calculations!F27))</f>
        <v>#DIV/0!</v>
      </c>
      <c r="U43" s="21">
        <f>D27</f>
        <v>0</v>
      </c>
      <c r="V43" s="20" t="e">
        <f ca="1">ROUND((T43*U43/1+V44*2)/2,2)</f>
        <v>#DIV/0!</v>
      </c>
      <c r="W43" s="17" t="e">
        <f t="shared" ref="W43:W69" ca="1" si="22">IF(S43="","",ROUND((T43+V43)*MMBB_FEE,2))</f>
        <v>#DIV/0!</v>
      </c>
      <c r="X43" s="17"/>
      <c r="Y43" s="20" t="e">
        <f t="shared" ref="Y43:Y69" ca="1" si="23">T43+SUM(V43:X43)</f>
        <v>#DIV/0!</v>
      </c>
      <c r="Z43" s="71" t="str">
        <f ca="1">IF(Calculations!S43&gt;LastMaturity,"",IF(MONTH(Calculations!S43)&gt;MONTH(FYE), YEAR(Calculations!S43)+1,YEAR(Calculations!S43)))</f>
        <v/>
      </c>
      <c r="AA43" s="5" t="str">
        <f t="shared" ca="1" si="20"/>
        <v/>
      </c>
      <c r="AC43" s="4">
        <f t="shared" ca="1" si="19"/>
        <v>51957</v>
      </c>
      <c r="AD43" s="20">
        <f ca="1">IF('Level Principal'!A43&lt;&gt;"",LevelPrincipal,0)</f>
        <v>0</v>
      </c>
      <c r="AE43" s="21">
        <f>D27</f>
        <v>0</v>
      </c>
      <c r="AF43" s="20">
        <f ca="1">ROUND((AD43*AE43/1+AF44*2)/2,2)</f>
        <v>0</v>
      </c>
      <c r="AG43" s="17">
        <f t="shared" ref="AG43:AG69" ca="1" si="24">IF(AC43="","",ROUND((AD43+AF43)*MMBB_FEE,2))</f>
        <v>0</v>
      </c>
      <c r="AH43" s="17"/>
      <c r="AI43" s="20">
        <f t="shared" ref="AI43:AI69" ca="1" si="25">AD43+SUM(AF43:AH43)</f>
        <v>0</v>
      </c>
      <c r="AJ43" s="71" t="str">
        <f ca="1">IF(Calculations!AC43&gt;LastMaturity,"",IF(MONTH(Calculations!AC43)&gt;MONTH(FYE),YEAR(Calculations!AC43)+1,YEAR(Calculations!AC43)))</f>
        <v/>
      </c>
      <c r="AK43" s="5" t="str">
        <f t="shared" ca="1" si="21"/>
        <v/>
      </c>
    </row>
    <row r="44" spans="1:37" x14ac:dyDescent="0.25">
      <c r="B44" s="36"/>
      <c r="C44" s="40"/>
      <c r="H44" s="20"/>
      <c r="L44" s="1" t="e">
        <f ca="1">MAX(L11:L41)</f>
        <v>#DIV/0!</v>
      </c>
      <c r="S44" s="4">
        <f t="shared" ref="S44:S69" ca="1" si="26">DATE(YEAR(S43),MONTH(S43)+6,DAY(S43))</f>
        <v>52140</v>
      </c>
      <c r="V44" s="20" t="e">
        <f ca="1">V45</f>
        <v>#DIV/0!</v>
      </c>
      <c r="W44" s="17" t="e">
        <f t="shared" ca="1" si="22"/>
        <v>#DIV/0!</v>
      </c>
      <c r="X44" s="17"/>
      <c r="Y44" s="20" t="e">
        <f t="shared" ca="1" si="23"/>
        <v>#DIV/0!</v>
      </c>
      <c r="Z44" s="71" t="str">
        <f ca="1">IF(Calculations!S44&gt;LastMaturity,"",IF(MONTH(Calculations!S44)&gt;MONTH(FYE), YEAR(Calculations!S44)+1,YEAR(Calculations!S44)))</f>
        <v/>
      </c>
      <c r="AA44" s="5" t="str">
        <f t="shared" ca="1" si="20"/>
        <v/>
      </c>
      <c r="AC44" s="4">
        <f t="shared" ref="AC44:AC69" ca="1" si="27">DATE(YEAR(AC43),MONTH(AC43)+6,DAY(AC43))</f>
        <v>52140</v>
      </c>
      <c r="AD44" s="20"/>
      <c r="AF44" s="20">
        <f ca="1">AF45</f>
        <v>0</v>
      </c>
      <c r="AG44" s="17">
        <f t="shared" ca="1" si="24"/>
        <v>0</v>
      </c>
      <c r="AH44" s="17"/>
      <c r="AI44" s="20">
        <f t="shared" ca="1" si="25"/>
        <v>0</v>
      </c>
      <c r="AJ44" s="71" t="str">
        <f ca="1">IF(Calculations!AC44&gt;LastMaturity,"",IF(MONTH(Calculations!AC44)&gt;MONTH(FYE),YEAR(Calculations!AC44)+1,YEAR(Calculations!AC44)))</f>
        <v/>
      </c>
      <c r="AK44" s="5" t="str">
        <f t="shared" ca="1" si="21"/>
        <v/>
      </c>
    </row>
    <row r="45" spans="1:37" x14ac:dyDescent="0.25">
      <c r="A45" s="45" t="s">
        <v>20</v>
      </c>
      <c r="C45" s="1"/>
      <c r="L45" s="1" t="e">
        <f ca="1">MIN(L11:L41)</f>
        <v>#DIV/0!</v>
      </c>
      <c r="S45" s="4">
        <f t="shared" ca="1" si="26"/>
        <v>52322</v>
      </c>
      <c r="T45" s="20" t="e">
        <f ca="1">IF(Calculations!J28&gt;1/2,TRUNC(Calculations!F28)+1,TRUNC(Calculations!F28))</f>
        <v>#DIV/0!</v>
      </c>
      <c r="U45" s="21">
        <f>D28</f>
        <v>0</v>
      </c>
      <c r="V45" s="20" t="e">
        <f ca="1">ROUND((T45*U45/1+V46*2)/2,2)</f>
        <v>#DIV/0!</v>
      </c>
      <c r="W45" s="17" t="e">
        <f t="shared" ca="1" si="22"/>
        <v>#DIV/0!</v>
      </c>
      <c r="X45" s="17"/>
      <c r="Y45" s="20" t="e">
        <f t="shared" ca="1" si="23"/>
        <v>#DIV/0!</v>
      </c>
      <c r="Z45" s="71" t="str">
        <f ca="1">IF(Calculations!S45&gt;LastMaturity,"",IF(MONTH(Calculations!S45)&gt;MONTH(FYE), YEAR(Calculations!S45)+1,YEAR(Calculations!S45)))</f>
        <v/>
      </c>
      <c r="AA45" s="5" t="str">
        <f t="shared" ca="1" si="20"/>
        <v/>
      </c>
      <c r="AC45" s="4">
        <f t="shared" ca="1" si="27"/>
        <v>52322</v>
      </c>
      <c r="AD45" s="20">
        <f ca="1">IF('Level Principal'!A45&lt;&gt;"",LevelPrincipal,0)</f>
        <v>0</v>
      </c>
      <c r="AE45" s="21">
        <f>D28</f>
        <v>0</v>
      </c>
      <c r="AF45" s="20">
        <f ca="1">ROUND((AD45*AE45/1+AF46*2)/2,2)</f>
        <v>0</v>
      </c>
      <c r="AG45" s="17">
        <f t="shared" ca="1" si="24"/>
        <v>0</v>
      </c>
      <c r="AH45" s="17"/>
      <c r="AI45" s="20">
        <f t="shared" ca="1" si="25"/>
        <v>0</v>
      </c>
      <c r="AJ45" s="71" t="str">
        <f ca="1">IF(Calculations!AC45&gt;LastMaturity,"",IF(MONTH(Calculations!AC45)&gt;MONTH(FYE),YEAR(Calculations!AC45)+1,YEAR(Calculations!AC45)))</f>
        <v/>
      </c>
      <c r="AK45" s="5" t="str">
        <f t="shared" ca="1" si="21"/>
        <v/>
      </c>
    </row>
    <row r="46" spans="1:37" x14ac:dyDescent="0.25">
      <c r="A46" s="47" t="s">
        <v>29</v>
      </c>
      <c r="C46" s="36"/>
      <c r="L46" s="1" t="e">
        <f ca="1">L44-L45</f>
        <v>#DIV/0!</v>
      </c>
      <c r="S46" s="4">
        <f t="shared" ca="1" si="26"/>
        <v>52505</v>
      </c>
      <c r="V46" s="20" t="e">
        <f ca="1">V47</f>
        <v>#DIV/0!</v>
      </c>
      <c r="W46" s="17" t="e">
        <f t="shared" ca="1" si="22"/>
        <v>#DIV/0!</v>
      </c>
      <c r="X46" s="17"/>
      <c r="Y46" s="20" t="e">
        <f t="shared" ca="1" si="23"/>
        <v>#DIV/0!</v>
      </c>
      <c r="Z46" s="71" t="str">
        <f ca="1">IF(Calculations!S46&gt;LastMaturity,"",IF(MONTH(Calculations!S46)&gt;MONTH(FYE), YEAR(Calculations!S46)+1,YEAR(Calculations!S46)))</f>
        <v/>
      </c>
      <c r="AA46" s="5" t="str">
        <f t="shared" ca="1" si="20"/>
        <v/>
      </c>
      <c r="AC46" s="4">
        <f t="shared" ca="1" si="27"/>
        <v>52505</v>
      </c>
      <c r="AD46" s="20"/>
      <c r="AF46" s="20">
        <f ca="1">AF47</f>
        <v>0</v>
      </c>
      <c r="AG46" s="17">
        <f t="shared" ca="1" si="24"/>
        <v>0</v>
      </c>
      <c r="AH46" s="17"/>
      <c r="AI46" s="20">
        <f t="shared" ca="1" si="25"/>
        <v>0</v>
      </c>
      <c r="AJ46" s="71" t="str">
        <f ca="1">IF(Calculations!AC46&gt;LastMaturity,"",IF(MONTH(Calculations!AC46)&gt;MONTH(FYE),YEAR(Calculations!AC46)+1,YEAR(Calculations!AC46)))</f>
        <v/>
      </c>
      <c r="AK46" s="5" t="str">
        <f t="shared" ca="1" si="21"/>
        <v/>
      </c>
    </row>
    <row r="47" spans="1:37" x14ac:dyDescent="0.25">
      <c r="A47" s="2" t="s">
        <v>31</v>
      </c>
      <c r="C47" s="21"/>
      <c r="H47" s="20"/>
      <c r="S47" s="4">
        <f t="shared" ca="1" si="26"/>
        <v>52688</v>
      </c>
      <c r="T47" s="20" t="e">
        <f ca="1">IF(Calculations!J29&gt;1/2,TRUNC(Calculations!F29)+1,TRUNC(Calculations!F29))</f>
        <v>#DIV/0!</v>
      </c>
      <c r="U47" s="21">
        <f>D29</f>
        <v>0</v>
      </c>
      <c r="V47" s="20" t="e">
        <f ca="1">ROUND((T47*U47/1+V48*2)/2,2)</f>
        <v>#DIV/0!</v>
      </c>
      <c r="W47" s="17" t="e">
        <f t="shared" ca="1" si="22"/>
        <v>#DIV/0!</v>
      </c>
      <c r="X47" s="17"/>
      <c r="Y47" s="20" t="e">
        <f t="shared" ca="1" si="23"/>
        <v>#DIV/0!</v>
      </c>
      <c r="Z47" s="71" t="str">
        <f ca="1">IF(Calculations!S47&gt;LastMaturity,"",IF(MONTH(Calculations!S47)&gt;MONTH(FYE), YEAR(Calculations!S47)+1,YEAR(Calculations!S47)))</f>
        <v/>
      </c>
      <c r="AA47" s="5" t="str">
        <f t="shared" ca="1" si="20"/>
        <v/>
      </c>
      <c r="AC47" s="4">
        <f t="shared" ca="1" si="27"/>
        <v>52688</v>
      </c>
      <c r="AD47" s="20">
        <f ca="1">IF('Level Principal'!A47&lt;&gt;"",LevelPrincipal,0)</f>
        <v>0</v>
      </c>
      <c r="AE47" s="21">
        <f>D29</f>
        <v>0</v>
      </c>
      <c r="AF47" s="20">
        <f ca="1">ROUND((AD47*AE47/1+AF48*2)/2,2)</f>
        <v>0</v>
      </c>
      <c r="AG47" s="17">
        <f t="shared" ca="1" si="24"/>
        <v>0</v>
      </c>
      <c r="AH47" s="17"/>
      <c r="AI47" s="20">
        <f t="shared" ca="1" si="25"/>
        <v>0</v>
      </c>
      <c r="AJ47" s="71" t="str">
        <f ca="1">IF(Calculations!AC47&gt;LastMaturity,"",IF(MONTH(Calculations!AC47)&gt;MONTH(FYE),YEAR(Calculations!AC47)+1,YEAR(Calculations!AC47)))</f>
        <v/>
      </c>
      <c r="AK47" s="5" t="str">
        <f t="shared" ca="1" si="21"/>
        <v/>
      </c>
    </row>
    <row r="48" spans="1:37" x14ac:dyDescent="0.25">
      <c r="A48" s="2" t="s">
        <v>30</v>
      </c>
      <c r="C48" s="21"/>
      <c r="H48" s="20" t="e">
        <f ca="1">SUM($H$11:$H$41)</f>
        <v>#DIV/0!</v>
      </c>
      <c r="S48" s="4">
        <f t="shared" ca="1" si="26"/>
        <v>52871</v>
      </c>
      <c r="V48" s="20" t="e">
        <f ca="1">V49</f>
        <v>#DIV/0!</v>
      </c>
      <c r="W48" s="17" t="e">
        <f t="shared" ca="1" si="22"/>
        <v>#DIV/0!</v>
      </c>
      <c r="X48" s="17"/>
      <c r="Y48" s="20" t="e">
        <f t="shared" ca="1" si="23"/>
        <v>#DIV/0!</v>
      </c>
      <c r="Z48" s="71" t="str">
        <f ca="1">IF(Calculations!S48&gt;LastMaturity,"",IF(MONTH(Calculations!S48)&gt;MONTH(FYE), YEAR(Calculations!S48)+1,YEAR(Calculations!S48)))</f>
        <v/>
      </c>
      <c r="AA48" s="5" t="str">
        <f t="shared" ca="1" si="20"/>
        <v/>
      </c>
      <c r="AC48" s="4">
        <f t="shared" ca="1" si="27"/>
        <v>52871</v>
      </c>
      <c r="AD48" s="20"/>
      <c r="AF48" s="20">
        <f ca="1">AF49</f>
        <v>0</v>
      </c>
      <c r="AG48" s="17">
        <f t="shared" ca="1" si="24"/>
        <v>0</v>
      </c>
      <c r="AH48" s="17"/>
      <c r="AI48" s="20">
        <f t="shared" ca="1" si="25"/>
        <v>0</v>
      </c>
      <c r="AJ48" s="71" t="str">
        <f ca="1">IF(Calculations!AC48&gt;LastMaturity,"",IF(MONTH(Calculations!AC48)&gt;MONTH(FYE),YEAR(Calculations!AC48)+1,YEAR(Calculations!AC48)))</f>
        <v/>
      </c>
      <c r="AK48" s="5" t="str">
        <f t="shared" ca="1" si="21"/>
        <v/>
      </c>
    </row>
    <row r="49" spans="1:37" x14ac:dyDescent="0.25">
      <c r="A49" s="2" t="s">
        <v>32</v>
      </c>
      <c r="C49" s="21"/>
      <c r="S49" s="4">
        <f t="shared" ca="1" si="26"/>
        <v>53053</v>
      </c>
      <c r="T49" s="20" t="e">
        <f ca="1">IF(Calculations!J30&gt;1/2,TRUNC(Calculations!F30)+1,TRUNC(Calculations!F30))</f>
        <v>#DIV/0!</v>
      </c>
      <c r="U49" s="21">
        <f>D30</f>
        <v>0</v>
      </c>
      <c r="V49" s="20" t="e">
        <f ca="1">ROUND((T49*U49/1+V50*2)/2,2)</f>
        <v>#DIV/0!</v>
      </c>
      <c r="W49" s="17" t="e">
        <f t="shared" ca="1" si="22"/>
        <v>#DIV/0!</v>
      </c>
      <c r="X49" s="17"/>
      <c r="Y49" s="20" t="e">
        <f t="shared" ca="1" si="23"/>
        <v>#DIV/0!</v>
      </c>
      <c r="Z49" s="71" t="str">
        <f ca="1">IF(Calculations!S49&gt;LastMaturity,"",IF(MONTH(Calculations!S49)&gt;MONTH(FYE), YEAR(Calculations!S49)+1,YEAR(Calculations!S49)))</f>
        <v/>
      </c>
      <c r="AA49" s="5" t="str">
        <f t="shared" ca="1" si="20"/>
        <v/>
      </c>
      <c r="AC49" s="4">
        <f t="shared" ca="1" si="27"/>
        <v>53053</v>
      </c>
      <c r="AD49" s="20">
        <f ca="1">IF('Level Principal'!A49&lt;&gt;"",LevelPrincipal,0)</f>
        <v>0</v>
      </c>
      <c r="AE49" s="21">
        <f>D30</f>
        <v>0</v>
      </c>
      <c r="AF49" s="20">
        <f ca="1">ROUND((AD49*AE49/1+AF50*2)/2,2)</f>
        <v>0</v>
      </c>
      <c r="AG49" s="17">
        <f t="shared" ca="1" si="24"/>
        <v>0</v>
      </c>
      <c r="AH49" s="17"/>
      <c r="AI49" s="20">
        <f t="shared" ca="1" si="25"/>
        <v>0</v>
      </c>
      <c r="AJ49" s="71" t="str">
        <f ca="1">IF(Calculations!AC49&gt;LastMaturity,"",IF(MONTH(Calculations!AC49)&gt;MONTH(FYE),YEAR(Calculations!AC49)+1,YEAR(Calculations!AC49)))</f>
        <v/>
      </c>
      <c r="AK49" s="5" t="str">
        <f t="shared" ca="1" si="21"/>
        <v/>
      </c>
    </row>
    <row r="50" spans="1:37" x14ac:dyDescent="0.25">
      <c r="B50" s="2"/>
      <c r="C50" s="21"/>
      <c r="S50" s="4">
        <f t="shared" ca="1" si="26"/>
        <v>53236</v>
      </c>
      <c r="V50" s="20" t="e">
        <f ca="1">V51</f>
        <v>#DIV/0!</v>
      </c>
      <c r="W50" s="17" t="e">
        <f t="shared" ca="1" si="22"/>
        <v>#DIV/0!</v>
      </c>
      <c r="X50" s="17"/>
      <c r="Y50" s="20" t="e">
        <f t="shared" ca="1" si="23"/>
        <v>#DIV/0!</v>
      </c>
      <c r="Z50" s="71" t="str">
        <f ca="1">IF(Calculations!S50&gt;LastMaturity,"",IF(MONTH(Calculations!S50)&gt;MONTH(FYE), YEAR(Calculations!S50)+1,YEAR(Calculations!S50)))</f>
        <v/>
      </c>
      <c r="AA50" s="5" t="str">
        <f t="shared" ca="1" si="20"/>
        <v/>
      </c>
      <c r="AC50" s="4">
        <f t="shared" ca="1" si="27"/>
        <v>53236</v>
      </c>
      <c r="AD50" s="20"/>
      <c r="AF50" s="20">
        <f ca="1">AF51</f>
        <v>0</v>
      </c>
      <c r="AG50" s="17">
        <f t="shared" ca="1" si="24"/>
        <v>0</v>
      </c>
      <c r="AH50" s="17"/>
      <c r="AI50" s="20">
        <f t="shared" ca="1" si="25"/>
        <v>0</v>
      </c>
      <c r="AJ50" s="71" t="str">
        <f ca="1">IF(Calculations!AC50&gt;LastMaturity,"",IF(MONTH(Calculations!AC50)&gt;MONTH(FYE),YEAR(Calculations!AC50)+1,YEAR(Calculations!AC50)))</f>
        <v/>
      </c>
      <c r="AK50" s="5" t="str">
        <f t="shared" ca="1" si="21"/>
        <v/>
      </c>
    </row>
    <row r="51" spans="1:37" x14ac:dyDescent="0.25">
      <c r="A51" s="46" t="s">
        <v>1</v>
      </c>
      <c r="C51" s="21"/>
      <c r="S51" s="4">
        <f t="shared" ca="1" si="26"/>
        <v>53418</v>
      </c>
      <c r="T51" s="20" t="e">
        <f ca="1">IF(Calculations!J31&gt;1/2,TRUNC(Calculations!F31)+1,TRUNC(Calculations!F31))</f>
        <v>#DIV/0!</v>
      </c>
      <c r="U51" s="21">
        <f>D31</f>
        <v>0</v>
      </c>
      <c r="V51" s="20" t="e">
        <f ca="1">ROUND((T51*U51/1+V52*2)/2,2)</f>
        <v>#DIV/0!</v>
      </c>
      <c r="W51" s="17" t="e">
        <f t="shared" ca="1" si="22"/>
        <v>#DIV/0!</v>
      </c>
      <c r="X51" s="17"/>
      <c r="Y51" s="20" t="e">
        <f t="shared" ca="1" si="23"/>
        <v>#DIV/0!</v>
      </c>
      <c r="Z51" s="71" t="str">
        <f ca="1">IF(Calculations!S51&gt;LastMaturity,"",IF(MONTH(Calculations!S51)&gt;MONTH(FYE), YEAR(Calculations!S51)+1,YEAR(Calculations!S51)))</f>
        <v/>
      </c>
      <c r="AA51" s="5" t="str">
        <f t="shared" ca="1" si="20"/>
        <v/>
      </c>
      <c r="AC51" s="4">
        <f t="shared" ca="1" si="27"/>
        <v>53418</v>
      </c>
      <c r="AD51" s="20">
        <f ca="1">IF('Level Principal'!A51&lt;&gt;"",LevelPrincipal,0)</f>
        <v>0</v>
      </c>
      <c r="AE51" s="21">
        <f>D31</f>
        <v>0</v>
      </c>
      <c r="AF51" s="20">
        <f ca="1">ROUND((AD51*AE51/1+AF52*2)/2,2)</f>
        <v>0</v>
      </c>
      <c r="AG51" s="17">
        <f t="shared" ca="1" si="24"/>
        <v>0</v>
      </c>
      <c r="AH51" s="17"/>
      <c r="AI51" s="20">
        <f t="shared" ca="1" si="25"/>
        <v>0</v>
      </c>
      <c r="AJ51" s="71" t="str">
        <f ca="1">IF(Calculations!AC51&gt;LastMaturity,"",IF(MONTH(Calculations!AC51)&gt;MONTH(FYE),YEAR(Calculations!AC51)+1,YEAR(Calculations!AC51)))</f>
        <v/>
      </c>
      <c r="AK51" s="5" t="str">
        <f t="shared" ca="1" si="21"/>
        <v/>
      </c>
    </row>
    <row r="52" spans="1:37" x14ac:dyDescent="0.25">
      <c r="A52" s="2">
        <v>1</v>
      </c>
      <c r="C52" s="21"/>
      <c r="S52" s="4">
        <f t="shared" ca="1" si="26"/>
        <v>53601</v>
      </c>
      <c r="V52" s="20" t="e">
        <f ca="1">V53</f>
        <v>#DIV/0!</v>
      </c>
      <c r="W52" s="17" t="e">
        <f t="shared" ca="1" si="22"/>
        <v>#DIV/0!</v>
      </c>
      <c r="X52" s="17"/>
      <c r="Y52" s="20" t="e">
        <f t="shared" ca="1" si="23"/>
        <v>#DIV/0!</v>
      </c>
      <c r="Z52" s="71" t="str">
        <f ca="1">IF(Calculations!S52&gt;LastMaturity,"",IF(MONTH(Calculations!S52)&gt;MONTH(FYE), YEAR(Calculations!S52)+1,YEAR(Calculations!S52)))</f>
        <v/>
      </c>
      <c r="AA52" s="5" t="str">
        <f t="shared" ca="1" si="20"/>
        <v/>
      </c>
      <c r="AC52" s="4">
        <f t="shared" ca="1" si="27"/>
        <v>53601</v>
      </c>
      <c r="AD52" s="20"/>
      <c r="AF52" s="20">
        <f ca="1">AF53</f>
        <v>0</v>
      </c>
      <c r="AG52" s="17">
        <f t="shared" ca="1" si="24"/>
        <v>0</v>
      </c>
      <c r="AH52" s="17"/>
      <c r="AI52" s="20">
        <f t="shared" ca="1" si="25"/>
        <v>0</v>
      </c>
      <c r="AJ52" s="71" t="str">
        <f ca="1">IF(Calculations!AC52&gt;LastMaturity,"",IF(MONTH(Calculations!AC52)&gt;MONTH(FYE),YEAR(Calculations!AC52)+1,YEAR(Calculations!AC52)))</f>
        <v/>
      </c>
      <c r="AK52" s="5" t="str">
        <f t="shared" ca="1" si="21"/>
        <v/>
      </c>
    </row>
    <row r="53" spans="1:37" x14ac:dyDescent="0.25">
      <c r="A53" s="2">
        <v>2</v>
      </c>
      <c r="C53" s="21"/>
      <c r="S53" s="4">
        <f t="shared" ca="1" si="26"/>
        <v>53783</v>
      </c>
      <c r="T53" s="20" t="e">
        <f ca="1">IF(Calculations!J32&gt;1/2,TRUNC(Calculations!F32)+1,TRUNC(Calculations!F32))</f>
        <v>#DIV/0!</v>
      </c>
      <c r="U53" s="21">
        <f>D32</f>
        <v>0</v>
      </c>
      <c r="V53" s="20" t="e">
        <f ca="1">ROUND((T53*U53/1+V54*2)/2,2)</f>
        <v>#DIV/0!</v>
      </c>
      <c r="W53" s="17" t="e">
        <f t="shared" ca="1" si="22"/>
        <v>#DIV/0!</v>
      </c>
      <c r="X53" s="17"/>
      <c r="Y53" s="20" t="e">
        <f t="shared" ca="1" si="23"/>
        <v>#DIV/0!</v>
      </c>
      <c r="Z53" s="71" t="str">
        <f ca="1">IF(Calculations!S53&gt;LastMaturity,"",IF(MONTH(Calculations!S53)&gt;MONTH(FYE), YEAR(Calculations!S53)+1,YEAR(Calculations!S53)))</f>
        <v/>
      </c>
      <c r="AA53" s="5" t="str">
        <f t="shared" ca="1" si="20"/>
        <v/>
      </c>
      <c r="AC53" s="4">
        <f t="shared" ca="1" si="27"/>
        <v>53783</v>
      </c>
      <c r="AD53" s="20">
        <f ca="1">IF('Level Principal'!A53&lt;&gt;"",LevelPrincipal,0)</f>
        <v>0</v>
      </c>
      <c r="AE53" s="21">
        <f>D32</f>
        <v>0</v>
      </c>
      <c r="AF53" s="20">
        <f ca="1">ROUND((AD53*AE53/1+AF54*2)/2,2)</f>
        <v>0</v>
      </c>
      <c r="AG53" s="17">
        <f t="shared" ca="1" si="24"/>
        <v>0</v>
      </c>
      <c r="AH53" s="17"/>
      <c r="AI53" s="20">
        <f t="shared" ca="1" si="25"/>
        <v>0</v>
      </c>
      <c r="AJ53" s="71" t="str">
        <f ca="1">IF(Calculations!AC53&gt;LastMaturity,"",IF(MONTH(Calculations!AC53)&gt;MONTH(FYE),YEAR(Calculations!AC53)+1,YEAR(Calculations!AC53)))</f>
        <v/>
      </c>
      <c r="AK53" s="5" t="str">
        <f t="shared" ca="1" si="21"/>
        <v/>
      </c>
    </row>
    <row r="54" spans="1:37" x14ac:dyDescent="0.25">
      <c r="A54" s="2">
        <v>3</v>
      </c>
      <c r="C54" s="21"/>
      <c r="S54" s="4">
        <f t="shared" ca="1" si="26"/>
        <v>53966</v>
      </c>
      <c r="V54" s="20" t="e">
        <f ca="1">V55</f>
        <v>#DIV/0!</v>
      </c>
      <c r="W54" s="17" t="e">
        <f t="shared" ca="1" si="22"/>
        <v>#DIV/0!</v>
      </c>
      <c r="X54" s="17"/>
      <c r="Y54" s="20" t="e">
        <f t="shared" ca="1" si="23"/>
        <v>#DIV/0!</v>
      </c>
      <c r="Z54" s="71" t="str">
        <f ca="1">IF(Calculations!S54&gt;LastMaturity,"",IF(MONTH(Calculations!S54)&gt;MONTH(FYE), YEAR(Calculations!S54)+1,YEAR(Calculations!S54)))</f>
        <v/>
      </c>
      <c r="AA54" s="5" t="str">
        <f t="shared" ca="1" si="20"/>
        <v/>
      </c>
      <c r="AC54" s="4">
        <f t="shared" ca="1" si="27"/>
        <v>53966</v>
      </c>
      <c r="AD54" s="20"/>
      <c r="AF54" s="20">
        <f ca="1">AF55</f>
        <v>0</v>
      </c>
      <c r="AG54" s="17">
        <f t="shared" ca="1" si="24"/>
        <v>0</v>
      </c>
      <c r="AH54" s="17"/>
      <c r="AI54" s="20">
        <f t="shared" ca="1" si="25"/>
        <v>0</v>
      </c>
      <c r="AJ54" s="71" t="str">
        <f ca="1">IF(Calculations!AC54&gt;LastMaturity,"",IF(MONTH(Calculations!AC54)&gt;MONTH(FYE),YEAR(Calculations!AC54)+1,YEAR(Calculations!AC54)))</f>
        <v/>
      </c>
      <c r="AK54" s="5" t="str">
        <f t="shared" ca="1" si="21"/>
        <v/>
      </c>
    </row>
    <row r="55" spans="1:37" x14ac:dyDescent="0.25">
      <c r="A55" s="2">
        <v>4</v>
      </c>
      <c r="B55" s="36"/>
      <c r="C55" s="21"/>
      <c r="S55" s="4">
        <f t="shared" ca="1" si="26"/>
        <v>54149</v>
      </c>
      <c r="T55" s="20" t="e">
        <f ca="1">IF(Calculations!J33&gt;1/2,TRUNC(Calculations!F33)+1,TRUNC(Calculations!F33))</f>
        <v>#DIV/0!</v>
      </c>
      <c r="U55" s="21">
        <f>D33</f>
        <v>0</v>
      </c>
      <c r="V55" s="20" t="e">
        <f ca="1">ROUND((T55*U55/1+V56*2)/2,2)</f>
        <v>#DIV/0!</v>
      </c>
      <c r="W55" s="17" t="e">
        <f t="shared" ca="1" si="22"/>
        <v>#DIV/0!</v>
      </c>
      <c r="X55" s="17"/>
      <c r="Y55" s="20" t="e">
        <f t="shared" ca="1" si="23"/>
        <v>#DIV/0!</v>
      </c>
      <c r="Z55" s="71" t="str">
        <f ca="1">IF(Calculations!S55&gt;LastMaturity,"",IF(MONTH(Calculations!S55)&gt;MONTH(FYE), YEAR(Calculations!S55)+1,YEAR(Calculations!S55)))</f>
        <v/>
      </c>
      <c r="AA55" s="5" t="str">
        <f t="shared" ca="1" si="20"/>
        <v/>
      </c>
      <c r="AC55" s="4">
        <f t="shared" ca="1" si="27"/>
        <v>54149</v>
      </c>
      <c r="AD55" s="20">
        <f ca="1">IF('Level Principal'!A55&lt;&gt;"",LevelPrincipal,0)</f>
        <v>0</v>
      </c>
      <c r="AE55" s="21">
        <f>D33</f>
        <v>0</v>
      </c>
      <c r="AF55" s="20">
        <f ca="1">ROUND((AD55*AE55/1+AF56*2)/2,2)</f>
        <v>0</v>
      </c>
      <c r="AG55" s="17">
        <f t="shared" ca="1" si="24"/>
        <v>0</v>
      </c>
      <c r="AH55" s="17"/>
      <c r="AI55" s="20">
        <f t="shared" ca="1" si="25"/>
        <v>0</v>
      </c>
      <c r="AJ55" s="71" t="str">
        <f ca="1">IF(Calculations!AC55&gt;LastMaturity,"",IF(MONTH(Calculations!AC55)&gt;MONTH(FYE),YEAR(Calculations!AC55)+1,YEAR(Calculations!AC55)))</f>
        <v/>
      </c>
      <c r="AK55" s="5" t="str">
        <f t="shared" ca="1" si="21"/>
        <v/>
      </c>
    </row>
    <row r="56" spans="1:37" x14ac:dyDescent="0.25">
      <c r="A56" s="2">
        <v>5</v>
      </c>
      <c r="B56" s="36"/>
      <c r="C56" s="21"/>
      <c r="S56" s="4">
        <f t="shared" ca="1" si="26"/>
        <v>54332</v>
      </c>
      <c r="V56" s="20" t="e">
        <f ca="1">V57</f>
        <v>#DIV/0!</v>
      </c>
      <c r="W56" s="17" t="e">
        <f t="shared" ca="1" si="22"/>
        <v>#DIV/0!</v>
      </c>
      <c r="X56" s="17"/>
      <c r="Y56" s="20" t="e">
        <f t="shared" ca="1" si="23"/>
        <v>#DIV/0!</v>
      </c>
      <c r="Z56" s="71" t="str">
        <f ca="1">IF(Calculations!S56&gt;LastMaturity,"",IF(MONTH(Calculations!S56)&gt;MONTH(FYE), YEAR(Calculations!S56)+1,YEAR(Calculations!S56)))</f>
        <v/>
      </c>
      <c r="AA56" s="5" t="str">
        <f t="shared" ca="1" si="20"/>
        <v/>
      </c>
      <c r="AC56" s="4">
        <f t="shared" ca="1" si="27"/>
        <v>54332</v>
      </c>
      <c r="AD56" s="20"/>
      <c r="AF56" s="20">
        <f ca="1">AF57</f>
        <v>0</v>
      </c>
      <c r="AG56" s="17">
        <f t="shared" ca="1" si="24"/>
        <v>0</v>
      </c>
      <c r="AH56" s="17"/>
      <c r="AI56" s="20">
        <f t="shared" ca="1" si="25"/>
        <v>0</v>
      </c>
      <c r="AJ56" s="71" t="str">
        <f ca="1">IF(Calculations!AC56&gt;LastMaturity,"",IF(MONTH(Calculations!AC56)&gt;MONTH(FYE),YEAR(Calculations!AC56)+1,YEAR(Calculations!AC56)))</f>
        <v/>
      </c>
      <c r="AK56" s="5" t="str">
        <f t="shared" ca="1" si="21"/>
        <v/>
      </c>
    </row>
    <row r="57" spans="1:37" x14ac:dyDescent="0.25">
      <c r="A57" s="2">
        <v>6</v>
      </c>
      <c r="B57" s="36"/>
      <c r="C57" s="21"/>
      <c r="S57" s="4">
        <f t="shared" ca="1" si="26"/>
        <v>54514</v>
      </c>
      <c r="T57" s="20" t="e">
        <f ca="1">IF(Calculations!J34&gt;1/2,TRUNC(Calculations!F34)+1,TRUNC(Calculations!F34))</f>
        <v>#DIV/0!</v>
      </c>
      <c r="U57" s="21">
        <f>D34</f>
        <v>0</v>
      </c>
      <c r="V57" s="20" t="e">
        <f ca="1">ROUND((T57*U57/1+V58*2)/2,2)</f>
        <v>#DIV/0!</v>
      </c>
      <c r="W57" s="17" t="e">
        <f t="shared" ca="1" si="22"/>
        <v>#DIV/0!</v>
      </c>
      <c r="X57" s="17"/>
      <c r="Y57" s="20" t="e">
        <f t="shared" ca="1" si="23"/>
        <v>#DIV/0!</v>
      </c>
      <c r="Z57" s="71" t="str">
        <f ca="1">IF(Calculations!S57&gt;LastMaturity,"",IF(MONTH(Calculations!S57)&gt;MONTH(FYE), YEAR(Calculations!S57)+1,YEAR(Calculations!S57)))</f>
        <v/>
      </c>
      <c r="AA57" s="5" t="str">
        <f t="shared" ca="1" si="20"/>
        <v/>
      </c>
      <c r="AC57" s="4">
        <f t="shared" ca="1" si="27"/>
        <v>54514</v>
      </c>
      <c r="AD57" s="20">
        <f ca="1">IF('Level Principal'!A57&lt;&gt;"",LevelPrincipal,0)</f>
        <v>0</v>
      </c>
      <c r="AE57" s="21">
        <f>D34</f>
        <v>0</v>
      </c>
      <c r="AF57" s="20">
        <f ca="1">ROUND((AD57*AE57/1+AF58*2)/2,2)</f>
        <v>0</v>
      </c>
      <c r="AG57" s="17">
        <f t="shared" ca="1" si="24"/>
        <v>0</v>
      </c>
      <c r="AH57" s="17"/>
      <c r="AI57" s="20">
        <f t="shared" ca="1" si="25"/>
        <v>0</v>
      </c>
      <c r="AJ57" s="71" t="str">
        <f ca="1">IF(Calculations!AC57&gt;LastMaturity,"",IF(MONTH(Calculations!AC57)&gt;MONTH(FYE),YEAR(Calculations!AC57)+1,YEAR(Calculations!AC57)))</f>
        <v/>
      </c>
      <c r="AK57" s="5" t="str">
        <f t="shared" ca="1" si="21"/>
        <v/>
      </c>
    </row>
    <row r="58" spans="1:37" x14ac:dyDescent="0.25">
      <c r="A58" s="2">
        <v>7</v>
      </c>
      <c r="B58" s="41"/>
      <c r="C58" s="21"/>
      <c r="S58" s="4">
        <f t="shared" ca="1" si="26"/>
        <v>54697</v>
      </c>
      <c r="V58" s="20" t="e">
        <f ca="1">V59</f>
        <v>#DIV/0!</v>
      </c>
      <c r="W58" s="17" t="e">
        <f t="shared" ca="1" si="22"/>
        <v>#DIV/0!</v>
      </c>
      <c r="X58" s="17"/>
      <c r="Y58" s="20" t="e">
        <f t="shared" ca="1" si="23"/>
        <v>#DIV/0!</v>
      </c>
      <c r="Z58" s="71" t="str">
        <f ca="1">IF(Calculations!S58&gt;LastMaturity,"",IF(MONTH(Calculations!S58)&gt;MONTH(FYE), YEAR(Calculations!S58)+1,YEAR(Calculations!S58)))</f>
        <v/>
      </c>
      <c r="AA58" s="5" t="str">
        <f t="shared" ca="1" si="20"/>
        <v/>
      </c>
      <c r="AC58" s="4">
        <f t="shared" ca="1" si="27"/>
        <v>54697</v>
      </c>
      <c r="AD58" s="20"/>
      <c r="AF58" s="20">
        <f ca="1">AF59</f>
        <v>0</v>
      </c>
      <c r="AG58" s="17">
        <f t="shared" ca="1" si="24"/>
        <v>0</v>
      </c>
      <c r="AH58" s="17"/>
      <c r="AI58" s="20">
        <f t="shared" ca="1" si="25"/>
        <v>0</v>
      </c>
      <c r="AJ58" s="71" t="str">
        <f ca="1">IF(Calculations!AC58&gt;LastMaturity,"",IF(MONTH(Calculations!AC58)&gt;MONTH(FYE),YEAR(Calculations!AC58)+1,YEAR(Calculations!AC58)))</f>
        <v/>
      </c>
      <c r="AK58" s="5" t="str">
        <f t="shared" ca="1" si="21"/>
        <v/>
      </c>
    </row>
    <row r="59" spans="1:37" x14ac:dyDescent="0.25">
      <c r="A59" s="2">
        <v>8</v>
      </c>
      <c r="B59" s="41"/>
      <c r="C59" s="21"/>
      <c r="S59" s="4">
        <f t="shared" ca="1" si="26"/>
        <v>54879</v>
      </c>
      <c r="T59" s="20" t="e">
        <f ca="1">IF(Calculations!J35&gt;1/2,TRUNC(Calculations!F35)+1,TRUNC(Calculations!F35))</f>
        <v>#DIV/0!</v>
      </c>
      <c r="U59" s="21">
        <f>D35</f>
        <v>0</v>
      </c>
      <c r="V59" s="20" t="e">
        <f ca="1">ROUND((T59*U59/1+V60*2)/2,2)</f>
        <v>#DIV/0!</v>
      </c>
      <c r="W59" s="17" t="e">
        <f t="shared" ca="1" si="22"/>
        <v>#DIV/0!</v>
      </c>
      <c r="X59" s="17"/>
      <c r="Y59" s="20" t="e">
        <f t="shared" ca="1" si="23"/>
        <v>#DIV/0!</v>
      </c>
      <c r="Z59" s="71" t="str">
        <f ca="1">IF(Calculations!S59&gt;LastMaturity,"",IF(MONTH(Calculations!S59)&gt;MONTH(FYE), YEAR(Calculations!S59)+1,YEAR(Calculations!S59)))</f>
        <v/>
      </c>
      <c r="AA59" s="5" t="str">
        <f t="shared" ca="1" si="20"/>
        <v/>
      </c>
      <c r="AC59" s="4">
        <f t="shared" ca="1" si="27"/>
        <v>54879</v>
      </c>
      <c r="AD59" s="20">
        <f ca="1">IF('Level Principal'!A59&lt;&gt;"",LevelPrincipal,0)</f>
        <v>0</v>
      </c>
      <c r="AE59" s="21">
        <f>D35</f>
        <v>0</v>
      </c>
      <c r="AF59" s="20">
        <f ca="1">ROUND((AD59*AE59/1+AF60*2)/2,2)</f>
        <v>0</v>
      </c>
      <c r="AG59" s="17">
        <f t="shared" ca="1" si="24"/>
        <v>0</v>
      </c>
      <c r="AH59" s="17"/>
      <c r="AI59" s="20">
        <f t="shared" ca="1" si="25"/>
        <v>0</v>
      </c>
      <c r="AJ59" s="71" t="str">
        <f ca="1">IF(Calculations!AC59&gt;LastMaturity,"",IF(MONTH(Calculations!AC59)&gt;MONTH(FYE),YEAR(Calculations!AC59)+1,YEAR(Calculations!AC59)))</f>
        <v/>
      </c>
      <c r="AK59" s="5" t="str">
        <f t="shared" ca="1" si="21"/>
        <v/>
      </c>
    </row>
    <row r="60" spans="1:37" x14ac:dyDescent="0.25">
      <c r="A60" s="2">
        <v>9</v>
      </c>
      <c r="B60" s="41"/>
      <c r="C60" s="21"/>
      <c r="S60" s="4">
        <f t="shared" ca="1" si="26"/>
        <v>55062</v>
      </c>
      <c r="V60" s="20" t="e">
        <f ca="1">V61</f>
        <v>#DIV/0!</v>
      </c>
      <c r="W60" s="17" t="e">
        <f t="shared" ca="1" si="22"/>
        <v>#DIV/0!</v>
      </c>
      <c r="X60" s="17"/>
      <c r="Y60" s="20" t="e">
        <f t="shared" ca="1" si="23"/>
        <v>#DIV/0!</v>
      </c>
      <c r="Z60" s="71" t="str">
        <f ca="1">IF(Calculations!S60&gt;LastMaturity,"",IF(MONTH(Calculations!S60)&gt;MONTH(FYE), YEAR(Calculations!S60)+1,YEAR(Calculations!S60)))</f>
        <v/>
      </c>
      <c r="AA60" s="5" t="str">
        <f t="shared" ca="1" si="20"/>
        <v/>
      </c>
      <c r="AC60" s="4">
        <f t="shared" ca="1" si="27"/>
        <v>55062</v>
      </c>
      <c r="AD60" s="20"/>
      <c r="AF60" s="20">
        <f ca="1">AF61</f>
        <v>0</v>
      </c>
      <c r="AG60" s="17">
        <f t="shared" ca="1" si="24"/>
        <v>0</v>
      </c>
      <c r="AH60" s="17"/>
      <c r="AI60" s="20">
        <f t="shared" ca="1" si="25"/>
        <v>0</v>
      </c>
      <c r="AJ60" s="71" t="str">
        <f ca="1">IF(Calculations!AC60&gt;LastMaturity,"",IF(MONTH(Calculations!AC60)&gt;MONTH(FYE),YEAR(Calculations!AC60)+1,YEAR(Calculations!AC60)))</f>
        <v/>
      </c>
      <c r="AK60" s="5" t="str">
        <f t="shared" ca="1" si="21"/>
        <v/>
      </c>
    </row>
    <row r="61" spans="1:37" x14ac:dyDescent="0.25">
      <c r="A61" s="2">
        <v>10</v>
      </c>
      <c r="B61" s="36"/>
      <c r="C61" s="21"/>
      <c r="S61" s="4">
        <f t="shared" ca="1" si="26"/>
        <v>55244</v>
      </c>
      <c r="T61" s="20" t="e">
        <f ca="1">IF(Calculations!J36&gt;1/2,TRUNC(Calculations!F36)+1,TRUNC(Calculations!F36))</f>
        <v>#DIV/0!</v>
      </c>
      <c r="U61" s="21">
        <f>D36</f>
        <v>0</v>
      </c>
      <c r="V61" s="20" t="e">
        <f ca="1">ROUND((T61*U61/1+V62*2)/2,2)</f>
        <v>#DIV/0!</v>
      </c>
      <c r="W61" s="17" t="e">
        <f t="shared" ca="1" si="22"/>
        <v>#DIV/0!</v>
      </c>
      <c r="X61" s="17"/>
      <c r="Y61" s="20" t="e">
        <f t="shared" ca="1" si="23"/>
        <v>#DIV/0!</v>
      </c>
      <c r="Z61" s="71" t="str">
        <f ca="1">IF(Calculations!S61&gt;LastMaturity,"",IF(MONTH(Calculations!S61)&gt;MONTH(FYE), YEAR(Calculations!S61)+1,YEAR(Calculations!S61)))</f>
        <v/>
      </c>
      <c r="AA61" s="5" t="str">
        <f t="shared" ca="1" si="20"/>
        <v/>
      </c>
      <c r="AC61" s="4">
        <f t="shared" ca="1" si="27"/>
        <v>55244</v>
      </c>
      <c r="AD61" s="20">
        <f ca="1">IF('Level Principal'!A61&lt;&gt;"",LevelPrincipal,0)</f>
        <v>0</v>
      </c>
      <c r="AE61" s="21">
        <f>D36</f>
        <v>0</v>
      </c>
      <c r="AF61" s="20">
        <f ca="1">ROUND((AD61*AE61/1+AF62*2)/2,2)</f>
        <v>0</v>
      </c>
      <c r="AG61" s="17">
        <f t="shared" ca="1" si="24"/>
        <v>0</v>
      </c>
      <c r="AH61" s="17"/>
      <c r="AI61" s="20">
        <f t="shared" ca="1" si="25"/>
        <v>0</v>
      </c>
      <c r="AJ61" s="71" t="str">
        <f ca="1">IF(Calculations!AC61&gt;LastMaturity,"",IF(MONTH(Calculations!AC61)&gt;MONTH(FYE),YEAR(Calculations!AC61)+1,YEAR(Calculations!AC61)))</f>
        <v/>
      </c>
      <c r="AK61" s="5" t="str">
        <f t="shared" ca="1" si="21"/>
        <v/>
      </c>
    </row>
    <row r="62" spans="1:37" x14ac:dyDescent="0.25">
      <c r="A62" s="2">
        <v>11</v>
      </c>
      <c r="B62" s="36"/>
      <c r="C62" s="21"/>
      <c r="S62" s="4">
        <f t="shared" ca="1" si="26"/>
        <v>55427</v>
      </c>
      <c r="V62" s="20" t="e">
        <f ca="1">V63</f>
        <v>#DIV/0!</v>
      </c>
      <c r="W62" s="17" t="e">
        <f t="shared" ca="1" si="22"/>
        <v>#DIV/0!</v>
      </c>
      <c r="X62" s="17"/>
      <c r="Y62" s="20" t="e">
        <f t="shared" ca="1" si="23"/>
        <v>#DIV/0!</v>
      </c>
      <c r="Z62" s="71" t="str">
        <f ca="1">IF(Calculations!S62&gt;LastMaturity,"",IF(MONTH(Calculations!S62)&gt;MONTH(FYE), YEAR(Calculations!S62)+1,YEAR(Calculations!S62)))</f>
        <v/>
      </c>
      <c r="AA62" s="5" t="str">
        <f t="shared" ca="1" si="20"/>
        <v/>
      </c>
      <c r="AC62" s="4">
        <f t="shared" ca="1" si="27"/>
        <v>55427</v>
      </c>
      <c r="AD62" s="20"/>
      <c r="AF62" s="20">
        <f ca="1">AF63</f>
        <v>0</v>
      </c>
      <c r="AG62" s="17">
        <f t="shared" ca="1" si="24"/>
        <v>0</v>
      </c>
      <c r="AH62" s="17"/>
      <c r="AI62" s="20">
        <f t="shared" ca="1" si="25"/>
        <v>0</v>
      </c>
      <c r="AJ62" s="71" t="str">
        <f ca="1">IF(Calculations!AC62&gt;LastMaturity,"",IF(MONTH(Calculations!AC62)&gt;MONTH(FYE),YEAR(Calculations!AC62)+1,YEAR(Calculations!AC62)))</f>
        <v/>
      </c>
      <c r="AK62" s="5" t="str">
        <f t="shared" ca="1" si="21"/>
        <v/>
      </c>
    </row>
    <row r="63" spans="1:37" x14ac:dyDescent="0.25">
      <c r="A63" s="2">
        <v>12</v>
      </c>
      <c r="B63" s="36"/>
      <c r="C63" s="21"/>
      <c r="S63" s="4">
        <f t="shared" ca="1" si="26"/>
        <v>55610</v>
      </c>
      <c r="T63" s="20" t="e">
        <f ca="1">IF(Calculations!J37&gt;1/2,TRUNC(Calculations!F37)+1,TRUNC(Calculations!F37))</f>
        <v>#DIV/0!</v>
      </c>
      <c r="U63" s="21">
        <f>D37</f>
        <v>0</v>
      </c>
      <c r="V63" s="20" t="e">
        <f ca="1">ROUND((T63*U63/1+V64*2)/2,2)</f>
        <v>#DIV/0!</v>
      </c>
      <c r="W63" s="17" t="e">
        <f t="shared" ca="1" si="22"/>
        <v>#DIV/0!</v>
      </c>
      <c r="X63" s="17"/>
      <c r="Y63" s="20" t="e">
        <f t="shared" ca="1" si="23"/>
        <v>#DIV/0!</v>
      </c>
      <c r="Z63" s="71" t="str">
        <f ca="1">IF(Calculations!S63&gt;LastMaturity,"",IF(MONTH(Calculations!S63)&gt;MONTH(FYE), YEAR(Calculations!S63)+1,YEAR(Calculations!S63)))</f>
        <v/>
      </c>
      <c r="AA63" s="5" t="str">
        <f t="shared" ca="1" si="20"/>
        <v/>
      </c>
      <c r="AC63" s="4">
        <f t="shared" ca="1" si="27"/>
        <v>55610</v>
      </c>
      <c r="AD63" s="20">
        <f ca="1">IF('Level Principal'!A63&lt;&gt;"",LevelPrincipal,0)</f>
        <v>0</v>
      </c>
      <c r="AE63" s="21">
        <f>D37</f>
        <v>0</v>
      </c>
      <c r="AF63" s="20">
        <f ca="1">ROUND((AD63*AE63/1+AF64*2)/2,2)</f>
        <v>0</v>
      </c>
      <c r="AG63" s="17">
        <f t="shared" ca="1" si="24"/>
        <v>0</v>
      </c>
      <c r="AH63" s="17"/>
      <c r="AI63" s="20">
        <f t="shared" ca="1" si="25"/>
        <v>0</v>
      </c>
      <c r="AJ63" s="71" t="str">
        <f ca="1">IF(Calculations!AC63&gt;LastMaturity,"",IF(MONTH(Calculations!AC63)&gt;MONTH(FYE),YEAR(Calculations!AC63)+1,YEAR(Calculations!AC63)))</f>
        <v/>
      </c>
      <c r="AK63" s="5" t="str">
        <f t="shared" ca="1" si="21"/>
        <v/>
      </c>
    </row>
    <row r="64" spans="1:37" x14ac:dyDescent="0.25">
      <c r="A64" s="2">
        <v>13</v>
      </c>
      <c r="B64" s="36"/>
      <c r="C64" s="21"/>
      <c r="S64" s="4">
        <f t="shared" ca="1" si="26"/>
        <v>55793</v>
      </c>
      <c r="V64" s="20" t="e">
        <f ca="1">V65</f>
        <v>#DIV/0!</v>
      </c>
      <c r="W64" s="17" t="e">
        <f t="shared" ca="1" si="22"/>
        <v>#DIV/0!</v>
      </c>
      <c r="X64" s="17"/>
      <c r="Y64" s="20" t="e">
        <f t="shared" ca="1" si="23"/>
        <v>#DIV/0!</v>
      </c>
      <c r="Z64" s="71" t="str">
        <f ca="1">IF(Calculations!S64&gt;LastMaturity,"",IF(MONTH(Calculations!S64)&gt;MONTH(FYE), YEAR(Calculations!S64)+1,YEAR(Calculations!S64)))</f>
        <v/>
      </c>
      <c r="AA64" s="5" t="str">
        <f t="shared" ca="1" si="20"/>
        <v/>
      </c>
      <c r="AC64" s="4">
        <f t="shared" ca="1" si="27"/>
        <v>55793</v>
      </c>
      <c r="AD64" s="20"/>
      <c r="AF64" s="20">
        <f ca="1">AF65</f>
        <v>0</v>
      </c>
      <c r="AG64" s="17">
        <f t="shared" ca="1" si="24"/>
        <v>0</v>
      </c>
      <c r="AH64" s="17"/>
      <c r="AI64" s="20">
        <f t="shared" ca="1" si="25"/>
        <v>0</v>
      </c>
      <c r="AJ64" s="71" t="str">
        <f ca="1">IF(Calculations!AC64&gt;LastMaturity,"",IF(MONTH(Calculations!AC64)&gt;MONTH(FYE),YEAR(Calculations!AC64)+1,YEAR(Calculations!AC64)))</f>
        <v/>
      </c>
      <c r="AK64" s="5" t="str">
        <f t="shared" ca="1" si="21"/>
        <v/>
      </c>
    </row>
    <row r="65" spans="1:37" x14ac:dyDescent="0.25">
      <c r="A65" s="2">
        <v>14</v>
      </c>
      <c r="B65" s="36"/>
      <c r="C65" s="21"/>
      <c r="S65" s="4">
        <f t="shared" ca="1" si="26"/>
        <v>55975</v>
      </c>
      <c r="T65" s="20" t="e">
        <f ca="1">IF(Calculations!J38&gt;1/2,TRUNC(Calculations!F38)+1,TRUNC(Calculations!F38))</f>
        <v>#DIV/0!</v>
      </c>
      <c r="U65" s="21">
        <f>D38</f>
        <v>0</v>
      </c>
      <c r="V65" s="20" t="e">
        <f ca="1">ROUND((T65*U65/1+V66*2)/2,2)</f>
        <v>#DIV/0!</v>
      </c>
      <c r="W65" s="17" t="e">
        <f t="shared" ca="1" si="22"/>
        <v>#DIV/0!</v>
      </c>
      <c r="X65" s="17"/>
      <c r="Y65" s="20" t="e">
        <f t="shared" ca="1" si="23"/>
        <v>#DIV/0!</v>
      </c>
      <c r="Z65" s="71" t="str">
        <f ca="1">IF(Calculations!S65&gt;LastMaturity,"",IF(MONTH(Calculations!S65)&gt;MONTH(FYE), YEAR(Calculations!S65)+1,YEAR(Calculations!S65)))</f>
        <v/>
      </c>
      <c r="AA65" s="5" t="str">
        <f t="shared" ca="1" si="20"/>
        <v/>
      </c>
      <c r="AC65" s="4">
        <f t="shared" ca="1" si="27"/>
        <v>55975</v>
      </c>
      <c r="AD65" s="20">
        <f ca="1">IF('Level Principal'!A65&lt;&gt;"",LevelPrincipal,0)</f>
        <v>0</v>
      </c>
      <c r="AE65" s="21">
        <f>D38</f>
        <v>0</v>
      </c>
      <c r="AF65" s="20">
        <f ca="1">ROUND((AD65*AE65/1+AF66*2)/2,2)</f>
        <v>0</v>
      </c>
      <c r="AG65" s="17">
        <f t="shared" ca="1" si="24"/>
        <v>0</v>
      </c>
      <c r="AH65" s="17"/>
      <c r="AI65" s="20">
        <f t="shared" ca="1" si="25"/>
        <v>0</v>
      </c>
      <c r="AJ65" s="71" t="str">
        <f ca="1">IF(Calculations!AC65&gt;LastMaturity,"",IF(MONTH(Calculations!AC65)&gt;MONTH(FYE),YEAR(Calculations!AC65)+1,YEAR(Calculations!AC65)))</f>
        <v/>
      </c>
      <c r="AK65" s="5" t="str">
        <f t="shared" ca="1" si="21"/>
        <v/>
      </c>
    </row>
    <row r="66" spans="1:37" x14ac:dyDescent="0.25">
      <c r="A66" s="2">
        <v>15</v>
      </c>
      <c r="B66" s="36"/>
      <c r="C66" s="21"/>
      <c r="S66" s="4">
        <f t="shared" ca="1" si="26"/>
        <v>56158</v>
      </c>
      <c r="V66" s="20" t="e">
        <f ca="1">V67</f>
        <v>#DIV/0!</v>
      </c>
      <c r="W66" s="17" t="e">
        <f t="shared" ca="1" si="22"/>
        <v>#DIV/0!</v>
      </c>
      <c r="X66" s="17"/>
      <c r="Y66" s="20" t="e">
        <f t="shared" ca="1" si="23"/>
        <v>#DIV/0!</v>
      </c>
      <c r="Z66" s="71" t="str">
        <f ca="1">IF(Calculations!S66&gt;LastMaturity,"",IF(MONTH(Calculations!S66)&gt;MONTH(FYE), YEAR(Calculations!S66)+1,YEAR(Calculations!S66)))</f>
        <v/>
      </c>
      <c r="AA66" s="5" t="str">
        <f t="shared" ca="1" si="20"/>
        <v/>
      </c>
      <c r="AC66" s="4">
        <f t="shared" ca="1" si="27"/>
        <v>56158</v>
      </c>
      <c r="AD66" s="20"/>
      <c r="AF66" s="20">
        <f ca="1">AF67</f>
        <v>0</v>
      </c>
      <c r="AG66" s="17">
        <f t="shared" ca="1" si="24"/>
        <v>0</v>
      </c>
      <c r="AH66" s="17"/>
      <c r="AI66" s="20">
        <f t="shared" ca="1" si="25"/>
        <v>0</v>
      </c>
      <c r="AJ66" s="71" t="str">
        <f ca="1">IF(Calculations!AC66&gt;LastMaturity,"",IF(MONTH(Calculations!AC66)&gt;MONTH(FYE),YEAR(Calculations!AC66)+1,YEAR(Calculations!AC66)))</f>
        <v/>
      </c>
      <c r="AK66" s="5" t="str">
        <f t="shared" ca="1" si="21"/>
        <v/>
      </c>
    </row>
    <row r="67" spans="1:37" x14ac:dyDescent="0.25">
      <c r="A67" s="2">
        <v>16</v>
      </c>
      <c r="B67" s="36"/>
      <c r="C67" s="21"/>
      <c r="S67" s="4">
        <f t="shared" ca="1" si="26"/>
        <v>56340</v>
      </c>
      <c r="T67" s="20" t="e">
        <f ca="1">IF(Calculations!J39&gt;1/2,TRUNC(Calculations!F39)+1,TRUNC(Calculations!F39))</f>
        <v>#DIV/0!</v>
      </c>
      <c r="U67" s="21">
        <f>D39</f>
        <v>0</v>
      </c>
      <c r="V67" s="20" t="e">
        <f ca="1">ROUND((T67*U67/1+V68*2)/2,2)</f>
        <v>#DIV/0!</v>
      </c>
      <c r="W67" s="17" t="e">
        <f t="shared" ca="1" si="22"/>
        <v>#DIV/0!</v>
      </c>
      <c r="X67" s="17"/>
      <c r="Y67" s="20" t="e">
        <f t="shared" ca="1" si="23"/>
        <v>#DIV/0!</v>
      </c>
      <c r="Z67" s="71" t="str">
        <f ca="1">IF(Calculations!S67&gt;LastMaturity,"",IF(MONTH(Calculations!S67)&gt;MONTH(FYE), YEAR(Calculations!S67)+1,YEAR(Calculations!S67)))</f>
        <v/>
      </c>
      <c r="AA67" s="5" t="str">
        <f t="shared" ca="1" si="20"/>
        <v/>
      </c>
      <c r="AC67" s="4">
        <f t="shared" ca="1" si="27"/>
        <v>56340</v>
      </c>
      <c r="AD67" s="20">
        <f ca="1">IF('Level Principal'!A67&lt;&gt;"",LevelPrincipal,0)</f>
        <v>0</v>
      </c>
      <c r="AE67" s="21">
        <f>D39</f>
        <v>0</v>
      </c>
      <c r="AF67" s="20">
        <f ca="1">ROUND((AD67*AE67/1+AF68*2)/2,2)</f>
        <v>0</v>
      </c>
      <c r="AG67" s="17">
        <f t="shared" ca="1" si="24"/>
        <v>0</v>
      </c>
      <c r="AH67" s="17"/>
      <c r="AI67" s="20">
        <f t="shared" ca="1" si="25"/>
        <v>0</v>
      </c>
      <c r="AJ67" s="71" t="str">
        <f ca="1">IF(Calculations!AC67&gt;LastMaturity,"",IF(MONTH(Calculations!AC67)&gt;MONTH(FYE),YEAR(Calculations!AC67)+1,YEAR(Calculations!AC67)))</f>
        <v/>
      </c>
      <c r="AK67" s="5" t="str">
        <f t="shared" ca="1" si="21"/>
        <v/>
      </c>
    </row>
    <row r="68" spans="1:37" x14ac:dyDescent="0.25">
      <c r="A68" s="2">
        <v>17</v>
      </c>
      <c r="B68" s="36"/>
      <c r="C68" s="21"/>
      <c r="S68" s="4">
        <f t="shared" ca="1" si="26"/>
        <v>56523</v>
      </c>
      <c r="V68" s="20" t="e">
        <f ca="1">V69</f>
        <v>#DIV/0!</v>
      </c>
      <c r="W68" s="17" t="e">
        <f t="shared" ca="1" si="22"/>
        <v>#DIV/0!</v>
      </c>
      <c r="X68" s="17"/>
      <c r="Y68" s="20" t="e">
        <f t="shared" ca="1" si="23"/>
        <v>#DIV/0!</v>
      </c>
      <c r="Z68" s="71" t="str">
        <f ca="1">IF(Calculations!S68&gt;LastMaturity,"",IF(MONTH(Calculations!S68)&gt;MONTH(FYE), YEAR(Calculations!S68)+1,YEAR(Calculations!S68)))</f>
        <v/>
      </c>
      <c r="AA68" s="5" t="str">
        <f t="shared" ca="1" si="20"/>
        <v/>
      </c>
      <c r="AC68" s="4">
        <f t="shared" ca="1" si="27"/>
        <v>56523</v>
      </c>
      <c r="AD68" s="20"/>
      <c r="AF68" s="20">
        <f ca="1">AF69</f>
        <v>0</v>
      </c>
      <c r="AG68" s="17">
        <f t="shared" ca="1" si="24"/>
        <v>0</v>
      </c>
      <c r="AH68" s="17"/>
      <c r="AI68" s="20">
        <f t="shared" ca="1" si="25"/>
        <v>0</v>
      </c>
      <c r="AJ68" s="71" t="str">
        <f ca="1">IF(Calculations!AC68&gt;LastMaturity,"",IF(MONTH(Calculations!AC68)&gt;MONTH(FYE),YEAR(Calculations!AC68)+1,YEAR(Calculations!AC68)))</f>
        <v/>
      </c>
      <c r="AK68" s="5" t="str">
        <f t="shared" ca="1" si="21"/>
        <v/>
      </c>
    </row>
    <row r="69" spans="1:37" x14ac:dyDescent="0.25">
      <c r="A69" s="2">
        <v>18</v>
      </c>
      <c r="B69" s="36"/>
      <c r="C69" s="21"/>
      <c r="S69" s="4">
        <f t="shared" ca="1" si="26"/>
        <v>56705</v>
      </c>
      <c r="T69" s="20" t="e">
        <f ca="1">IF(Calculations!J40&gt;1/2,TRUNC(Calculations!F40/1)+1,TRUNC(Calculations!F40))</f>
        <v>#DIV/0!</v>
      </c>
      <c r="U69" s="21">
        <f>D40</f>
        <v>0</v>
      </c>
      <c r="V69" s="20" t="e">
        <f ca="1">ROUND((T69*U69/1+V70*2)/2,2)</f>
        <v>#DIV/0!</v>
      </c>
      <c r="W69" s="17" t="e">
        <f t="shared" ca="1" si="22"/>
        <v>#DIV/0!</v>
      </c>
      <c r="X69" s="17"/>
      <c r="Y69" s="20" t="e">
        <f t="shared" ca="1" si="23"/>
        <v>#DIV/0!</v>
      </c>
      <c r="Z69" s="71" t="str">
        <f ca="1">IF(Calculations!S69&gt;LastMaturity,"",IF(MONTH(Calculations!S69)&gt;MONTH(FYE), YEAR(Calculations!S69)+1,YEAR(Calculations!S69)))</f>
        <v/>
      </c>
      <c r="AA69" s="5" t="str">
        <f t="shared" ca="1" si="20"/>
        <v/>
      </c>
      <c r="AC69" s="4">
        <f t="shared" ca="1" si="27"/>
        <v>56705</v>
      </c>
      <c r="AD69" s="20">
        <f ca="1">IF('Level Principal'!A69&lt;&gt;"",LevelPrincipal,0)</f>
        <v>0</v>
      </c>
      <c r="AE69" s="21">
        <f>D40</f>
        <v>0</v>
      </c>
      <c r="AF69" s="20">
        <f ca="1">ROUND((AD69*AE69/1+AF70*2)/2,2)</f>
        <v>0</v>
      </c>
      <c r="AG69" s="17">
        <f t="shared" ca="1" si="24"/>
        <v>0</v>
      </c>
      <c r="AH69" s="17"/>
      <c r="AI69" s="20">
        <f t="shared" ca="1" si="25"/>
        <v>0</v>
      </c>
      <c r="AJ69" s="71" t="str">
        <f ca="1">IF(Calculations!AC69&gt;LastMaturity,"",IF(MONTH(Calculations!AC69)&gt;MONTH(FYE),YEAR(Calculations!AC69)+1,YEAR(Calculations!AC69)))</f>
        <v/>
      </c>
      <c r="AK69" s="5" t="str">
        <f t="shared" ca="1" si="21"/>
        <v/>
      </c>
    </row>
    <row r="70" spans="1:37" x14ac:dyDescent="0.25">
      <c r="A70" s="2">
        <v>19</v>
      </c>
      <c r="B70" s="36"/>
      <c r="C70" s="21"/>
      <c r="AC70"/>
      <c r="AD70"/>
      <c r="AE70"/>
      <c r="AF70"/>
      <c r="AG70"/>
      <c r="AH70"/>
      <c r="AI70"/>
      <c r="AJ70"/>
      <c r="AK70"/>
    </row>
    <row r="71" spans="1:37" x14ac:dyDescent="0.25">
      <c r="A71" s="2">
        <v>20</v>
      </c>
      <c r="B71" s="36"/>
      <c r="C71" s="21"/>
    </row>
    <row r="72" spans="1:37" x14ac:dyDescent="0.25">
      <c r="A72" s="2">
        <v>21</v>
      </c>
      <c r="B72" s="36"/>
      <c r="C72" s="21"/>
    </row>
    <row r="73" spans="1:37" x14ac:dyDescent="0.25">
      <c r="A73" s="2">
        <v>22</v>
      </c>
      <c r="B73" s="36"/>
      <c r="C73" s="21"/>
    </row>
    <row r="74" spans="1:37" x14ac:dyDescent="0.25">
      <c r="A74" s="2">
        <v>23</v>
      </c>
      <c r="B74" s="36"/>
      <c r="C74" s="21"/>
    </row>
    <row r="75" spans="1:37" x14ac:dyDescent="0.25">
      <c r="A75" s="2">
        <v>24</v>
      </c>
      <c r="B75" s="36"/>
      <c r="C75" s="21"/>
    </row>
    <row r="76" spans="1:37" x14ac:dyDescent="0.25">
      <c r="A76" s="2">
        <v>25</v>
      </c>
      <c r="B76" s="36"/>
      <c r="C76" s="21"/>
    </row>
    <row r="77" spans="1:37" x14ac:dyDescent="0.25">
      <c r="A77" s="2">
        <v>26</v>
      </c>
      <c r="B77" s="36"/>
      <c r="C77" s="36"/>
    </row>
    <row r="78" spans="1:37" x14ac:dyDescent="0.25">
      <c r="A78" s="2">
        <v>27</v>
      </c>
      <c r="B78" s="36"/>
    </row>
    <row r="79" spans="1:37" x14ac:dyDescent="0.25">
      <c r="A79" s="2">
        <v>28</v>
      </c>
      <c r="B79" s="36"/>
      <c r="C79" s="2"/>
    </row>
    <row r="80" spans="1:37" x14ac:dyDescent="0.25">
      <c r="A80" s="2">
        <v>29</v>
      </c>
      <c r="B80" s="36"/>
    </row>
    <row r="81" spans="1:3" x14ac:dyDescent="0.25">
      <c r="A81" s="2">
        <v>30</v>
      </c>
      <c r="B81" s="36"/>
    </row>
    <row r="82" spans="1:3" x14ac:dyDescent="0.25">
      <c r="B82" s="36"/>
    </row>
    <row r="83" spans="1:3" x14ac:dyDescent="0.25">
      <c r="A83" s="46" t="s">
        <v>2</v>
      </c>
      <c r="B83" s="36"/>
    </row>
    <row r="84" spans="1:3" x14ac:dyDescent="0.25">
      <c r="A84" s="42" t="s">
        <v>3</v>
      </c>
      <c r="B84" s="36"/>
      <c r="C84" s="36"/>
    </row>
    <row r="85" spans="1:3" x14ac:dyDescent="0.25">
      <c r="A85" s="37" t="s">
        <v>21</v>
      </c>
      <c r="B85" s="36"/>
      <c r="C85" s="36"/>
    </row>
    <row r="86" spans="1:3" x14ac:dyDescent="0.25">
      <c r="A86" s="37" t="s">
        <v>22</v>
      </c>
      <c r="B86" s="36"/>
      <c r="C86" s="36"/>
    </row>
    <row r="87" spans="1:3" x14ac:dyDescent="0.25">
      <c r="A87" s="37" t="s">
        <v>23</v>
      </c>
      <c r="B87" s="36"/>
      <c r="C87" s="41"/>
    </row>
    <row r="88" spans="1:3" x14ac:dyDescent="0.25">
      <c r="B88" s="36"/>
      <c r="C88" s="41"/>
    </row>
    <row r="89" spans="1:3" x14ac:dyDescent="0.25">
      <c r="A89" s="46" t="s">
        <v>7</v>
      </c>
      <c r="B89" s="36"/>
      <c r="C89" s="41"/>
    </row>
    <row r="90" spans="1:3" x14ac:dyDescent="0.25">
      <c r="A90" s="1" t="s">
        <v>35</v>
      </c>
      <c r="B90" s="36"/>
      <c r="C90" s="36"/>
    </row>
    <row r="91" spans="1:3" x14ac:dyDescent="0.25">
      <c r="A91" s="1" t="s">
        <v>36</v>
      </c>
      <c r="B91" s="36"/>
      <c r="C91" s="36"/>
    </row>
    <row r="92" spans="1:3" x14ac:dyDescent="0.25">
      <c r="C92" s="36"/>
    </row>
    <row r="93" spans="1:3" x14ac:dyDescent="0.25">
      <c r="A93" s="46" t="s">
        <v>38</v>
      </c>
      <c r="C93" s="36"/>
    </row>
    <row r="94" spans="1:3" x14ac:dyDescent="0.25">
      <c r="A94" s="1" t="s">
        <v>33</v>
      </c>
      <c r="C94" s="36"/>
    </row>
    <row r="95" spans="1:3" x14ac:dyDescent="0.25">
      <c r="A95" s="1" t="s">
        <v>37</v>
      </c>
      <c r="C95" s="36"/>
    </row>
    <row r="96" spans="1:3" x14ac:dyDescent="0.25">
      <c r="C96" s="36"/>
    </row>
    <row r="97" spans="3:3" x14ac:dyDescent="0.25">
      <c r="C97" s="36"/>
    </row>
    <row r="98" spans="3:3" x14ac:dyDescent="0.25">
      <c r="C98" s="36"/>
    </row>
    <row r="99" spans="3:3" x14ac:dyDescent="0.25">
      <c r="C99" s="36"/>
    </row>
    <row r="100" spans="3:3" x14ac:dyDescent="0.25">
      <c r="C100" s="36"/>
    </row>
    <row r="101" spans="3:3" x14ac:dyDescent="0.25">
      <c r="C101" s="36"/>
    </row>
    <row r="102" spans="3:3" x14ac:dyDescent="0.25">
      <c r="C102" s="36"/>
    </row>
    <row r="103" spans="3:3" x14ac:dyDescent="0.25">
      <c r="C103" s="36"/>
    </row>
    <row r="104" spans="3:3" x14ac:dyDescent="0.25">
      <c r="C104" s="36"/>
    </row>
    <row r="105" spans="3:3" x14ac:dyDescent="0.25">
      <c r="C105" s="36"/>
    </row>
    <row r="106" spans="3:3" x14ac:dyDescent="0.25">
      <c r="C106" s="36"/>
    </row>
    <row r="107" spans="3:3" x14ac:dyDescent="0.25">
      <c r="C107" s="36"/>
    </row>
    <row r="108" spans="3:3" x14ac:dyDescent="0.25">
      <c r="C108" s="36"/>
    </row>
    <row r="109" spans="3:3" x14ac:dyDescent="0.25">
      <c r="C109" s="36"/>
    </row>
    <row r="110" spans="3:3" x14ac:dyDescent="0.25">
      <c r="C110" s="36"/>
    </row>
    <row r="111" spans="3:3" x14ac:dyDescent="0.25">
      <c r="C111" s="36"/>
    </row>
    <row r="112" spans="3:3" x14ac:dyDescent="0.25">
      <c r="C112" s="36"/>
    </row>
    <row r="113" spans="3:3" x14ac:dyDescent="0.25">
      <c r="C113" s="36"/>
    </row>
    <row r="114" spans="3:3" x14ac:dyDescent="0.25">
      <c r="C114" s="36"/>
    </row>
    <row r="115" spans="3:3" x14ac:dyDescent="0.25">
      <c r="C115" s="36"/>
    </row>
    <row r="116" spans="3:3" x14ac:dyDescent="0.25">
      <c r="C116" s="36"/>
    </row>
    <row r="117" spans="3:3" x14ac:dyDescent="0.25">
      <c r="C117" s="36"/>
    </row>
    <row r="118" spans="3:3" x14ac:dyDescent="0.25">
      <c r="C118" s="36"/>
    </row>
    <row r="119" spans="3:3" x14ac:dyDescent="0.25">
      <c r="C119" s="36"/>
    </row>
    <row r="120" spans="3:3" x14ac:dyDescent="0.25">
      <c r="C120" s="36"/>
    </row>
  </sheetData>
  <sheetProtection algorithmName="SHA-512" hashValue="WlkL0LMk6ngxWhcLtPTpleyrOShgkVH5uHwNAGLVvAaTZqBZh5MxINrPGYMPYNkls2v6oEoQabUgaoAV5Cj03w==" saltValue="P5WgfshTvcnP8px6C3Iy3A==" spinCount="100000" sheet="1" selectLockedCells="1" selectUnlockedCells="1"/>
  <protectedRanges>
    <protectedRange password="9E21" sqref="B9:B11" name="Range1_1_1_1"/>
    <protectedRange password="9E21" sqref="B15" name="Range1_1_2"/>
  </protectedRanges>
  <mergeCells count="3">
    <mergeCell ref="AC5:AK5"/>
    <mergeCell ref="D7:Q7"/>
    <mergeCell ref="S5:AA5"/>
  </mergeCells>
  <pageMargins left="0.2" right="0.2" top="0.2" bottom="0.2" header="0.3" footer="0.3"/>
  <pageSetup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Inputs</vt:lpstr>
      <vt:lpstr>Level Debt</vt:lpstr>
      <vt:lpstr>Level Principal</vt:lpstr>
      <vt:lpstr>Calculations</vt:lpstr>
      <vt:lpstr>DatedDate</vt:lpstr>
      <vt:lpstr>DHHS_Fee</vt:lpstr>
      <vt:lpstr>FirstCoupon</vt:lpstr>
      <vt:lpstr>FirstMaturity</vt:lpstr>
      <vt:lpstr>FYE</vt:lpstr>
      <vt:lpstr>InterestRate</vt:lpstr>
      <vt:lpstr>LastMaturity</vt:lpstr>
      <vt:lpstr>LevelPrincipal</vt:lpstr>
      <vt:lpstr>LevelPrincipalAdj</vt:lpstr>
      <vt:lpstr>LoanAmount</vt:lpstr>
      <vt:lpstr>MMBB_FEE</vt:lpstr>
      <vt:lpstr>NoYears</vt:lpstr>
      <vt:lpstr>'Level Debt'!Print_Area</vt:lpstr>
      <vt:lpstr>'Level Principal'!Print_Area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InfoSystems</dc:creator>
  <cp:lastModifiedBy>Matthew B. Tardiff</cp:lastModifiedBy>
  <cp:lastPrinted>2022-03-24T18:54:07Z</cp:lastPrinted>
  <dcterms:created xsi:type="dcterms:W3CDTF">2016-03-18T17:30:02Z</dcterms:created>
  <dcterms:modified xsi:type="dcterms:W3CDTF">2026-02-25T14:11:29Z</dcterms:modified>
</cp:coreProperties>
</file>